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RI\Cába\Dokumenty Beníšek\Soutěže\střecha garáž Městská Vodohospodářská\Projekt střešní krytina garáže\"/>
    </mc:Choice>
  </mc:AlternateContent>
  <bookViews>
    <workbookView xWindow="0" yWindow="0" windowWidth="28800" windowHeight="12300"/>
  </bookViews>
  <sheets>
    <sheet name="Rekapitulace stavby" sheetId="1" r:id="rId1"/>
    <sheet name="01 - stavební část" sheetId="2" r:id="rId2"/>
    <sheet name="VON - vedlejší a ostatní ..." sheetId="3" r:id="rId3"/>
    <sheet name="Pokyny pro vyplnění" sheetId="4" r:id="rId4"/>
  </sheets>
  <definedNames>
    <definedName name="_xlnm._FilterDatabase" localSheetId="1" hidden="1">'01 - stavební část'!$C$87:$K$196</definedName>
    <definedName name="_xlnm._FilterDatabase" localSheetId="2" hidden="1">'VON - vedlejší a ostatní ...'!$C$81:$K$88</definedName>
    <definedName name="_xlnm.Print_Titles" localSheetId="1">'01 - stavební část'!$87:$87</definedName>
    <definedName name="_xlnm.Print_Titles" localSheetId="0">'Rekapitulace stavby'!$52:$52</definedName>
    <definedName name="_xlnm.Print_Titles" localSheetId="2">'VON - vedlejší a ostatní ...'!$81:$81</definedName>
    <definedName name="_xlnm.Print_Area" localSheetId="1">'01 - stavební část'!$C$4:$J$39,'01 - stavební část'!$C$45:$J$69,'01 - stavební část'!$C$75:$K$196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2">'VON - vedlejší a ostatní ...'!$C$4:$J$39,'VON - vedlejší a ostatní ...'!$C$45:$J$63,'VON - vedlejší a ostatní ...'!$C$69:$K$88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88" i="3"/>
  <c r="BH88" i="3"/>
  <c r="BG88" i="3"/>
  <c r="BF88" i="3"/>
  <c r="T88" i="3"/>
  <c r="T87" i="3" s="1"/>
  <c r="R88" i="3"/>
  <c r="R87" i="3"/>
  <c r="P88" i="3"/>
  <c r="P87" i="3" s="1"/>
  <c r="P83" i="3" s="1"/>
  <c r="P82" i="3" s="1"/>
  <c r="AU56" i="1" s="1"/>
  <c r="BI85" i="3"/>
  <c r="F37" i="3" s="1"/>
  <c r="BD56" i="1" s="1"/>
  <c r="BH85" i="3"/>
  <c r="BG85" i="3"/>
  <c r="BF85" i="3"/>
  <c r="T85" i="3"/>
  <c r="T84" i="3"/>
  <c r="R85" i="3"/>
  <c r="R84" i="3"/>
  <c r="R83" i="3" s="1"/>
  <c r="R82" i="3" s="1"/>
  <c r="P85" i="3"/>
  <c r="P84" i="3"/>
  <c r="F76" i="3"/>
  <c r="E74" i="3"/>
  <c r="F52" i="3"/>
  <c r="E50" i="3"/>
  <c r="J24" i="3"/>
  <c r="E24" i="3"/>
  <c r="J79" i="3" s="1"/>
  <c r="J23" i="3"/>
  <c r="J21" i="3"/>
  <c r="E21" i="3"/>
  <c r="J78" i="3" s="1"/>
  <c r="J20" i="3"/>
  <c r="J18" i="3"/>
  <c r="E18" i="3"/>
  <c r="F79" i="3"/>
  <c r="J17" i="3"/>
  <c r="J15" i="3"/>
  <c r="E15" i="3"/>
  <c r="F54" i="3" s="1"/>
  <c r="J14" i="3"/>
  <c r="J12" i="3"/>
  <c r="J76" i="3" s="1"/>
  <c r="E7" i="3"/>
  <c r="E48" i="3"/>
  <c r="J37" i="2"/>
  <c r="J36" i="2"/>
  <c r="AY55" i="1" s="1"/>
  <c r="J35" i="2"/>
  <c r="AX55" i="1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F82" i="2"/>
  <c r="E80" i="2"/>
  <c r="F52" i="2"/>
  <c r="E50" i="2"/>
  <c r="J24" i="2"/>
  <c r="E24" i="2"/>
  <c r="J55" i="2" s="1"/>
  <c r="J23" i="2"/>
  <c r="J21" i="2"/>
  <c r="E21" i="2"/>
  <c r="J84" i="2"/>
  <c r="J20" i="2"/>
  <c r="J18" i="2"/>
  <c r="E18" i="2"/>
  <c r="F85" i="2"/>
  <c r="J17" i="2"/>
  <c r="J15" i="2"/>
  <c r="E15" i="2"/>
  <c r="F54" i="2" s="1"/>
  <c r="J14" i="2"/>
  <c r="J12" i="2"/>
  <c r="J52" i="2"/>
  <c r="E7" i="2"/>
  <c r="E78" i="2" s="1"/>
  <c r="L50" i="1"/>
  <c r="AM50" i="1"/>
  <c r="AM49" i="1"/>
  <c r="L49" i="1"/>
  <c r="AM47" i="1"/>
  <c r="L47" i="1"/>
  <c r="L45" i="1"/>
  <c r="L44" i="1"/>
  <c r="BK181" i="2"/>
  <c r="J188" i="2"/>
  <c r="J149" i="2"/>
  <c r="J128" i="2"/>
  <c r="BK183" i="2"/>
  <c r="BK144" i="2"/>
  <c r="BK85" i="3"/>
  <c r="J106" i="2"/>
  <c r="J164" i="2"/>
  <c r="BK103" i="2"/>
  <c r="BK152" i="2"/>
  <c r="BK166" i="2"/>
  <c r="J122" i="2"/>
  <c r="BK88" i="3"/>
  <c r="J88" i="3"/>
  <c r="BK168" i="2"/>
  <c r="BK119" i="2"/>
  <c r="J168" i="2"/>
  <c r="BK117" i="2"/>
  <c r="BK99" i="2"/>
  <c r="BK106" i="2"/>
  <c r="BK188" i="2"/>
  <c r="J185" i="2"/>
  <c r="BK149" i="2"/>
  <c r="AS54" i="1"/>
  <c r="J183" i="2"/>
  <c r="BK101" i="2"/>
  <c r="BK96" i="2"/>
  <c r="J141" i="2"/>
  <c r="BK147" i="2"/>
  <c r="J177" i="2"/>
  <c r="BK133" i="2"/>
  <c r="BK125" i="2"/>
  <c r="J101" i="2"/>
  <c r="J152" i="2"/>
  <c r="J136" i="2"/>
  <c r="J116" i="2"/>
  <c r="BK171" i="2"/>
  <c r="BK136" i="2"/>
  <c r="J93" i="2"/>
  <c r="BK174" i="2"/>
  <c r="BK93" i="2"/>
  <c r="J166" i="2"/>
  <c r="J103" i="2"/>
  <c r="BK177" i="2"/>
  <c r="J147" i="2"/>
  <c r="BK112" i="2"/>
  <c r="BK128" i="2"/>
  <c r="J133" i="2"/>
  <c r="BK185" i="2"/>
  <c r="J112" i="2"/>
  <c r="J131" i="2"/>
  <c r="J117" i="2"/>
  <c r="J99" i="2"/>
  <c r="BK116" i="2"/>
  <c r="J174" i="2"/>
  <c r="J192" i="2"/>
  <c r="J110" i="2"/>
  <c r="J119" i="2"/>
  <c r="BK195" i="2"/>
  <c r="J171" i="2"/>
  <c r="BK190" i="2"/>
  <c r="J138" i="2"/>
  <c r="BK159" i="2"/>
  <c r="J181" i="2"/>
  <c r="J125" i="2"/>
  <c r="BK91" i="2"/>
  <c r="J190" i="2"/>
  <c r="J85" i="3"/>
  <c r="J155" i="2"/>
  <c r="J91" i="2"/>
  <c r="BK131" i="2"/>
  <c r="J159" i="2"/>
  <c r="BK138" i="2"/>
  <c r="BK192" i="2"/>
  <c r="BK164" i="2"/>
  <c r="BK108" i="2"/>
  <c r="J195" i="2"/>
  <c r="BK179" i="2"/>
  <c r="J162" i="2"/>
  <c r="BK141" i="2"/>
  <c r="J96" i="2"/>
  <c r="BK162" i="2"/>
  <c r="BK155" i="2"/>
  <c r="BK110" i="2"/>
  <c r="J108" i="2"/>
  <c r="J179" i="2"/>
  <c r="BK122" i="2"/>
  <c r="J144" i="2"/>
  <c r="T83" i="3" l="1"/>
  <c r="T82" i="3" s="1"/>
  <c r="T98" i="2"/>
  <c r="T118" i="2"/>
  <c r="T161" i="2"/>
  <c r="P90" i="2"/>
  <c r="P146" i="2"/>
  <c r="R90" i="2"/>
  <c r="BK118" i="2"/>
  <c r="J118" i="2" s="1"/>
  <c r="J65" i="2" s="1"/>
  <c r="P187" i="2"/>
  <c r="P98" i="2"/>
  <c r="BK146" i="2"/>
  <c r="J146" i="2"/>
  <c r="J66" i="2"/>
  <c r="BK187" i="2"/>
  <c r="J187" i="2" s="1"/>
  <c r="J68" i="2" s="1"/>
  <c r="R118" i="2"/>
  <c r="R187" i="2"/>
  <c r="P118" i="2"/>
  <c r="T187" i="2"/>
  <c r="BK98" i="2"/>
  <c r="BK89" i="2" s="1"/>
  <c r="J89" i="2" s="1"/>
  <c r="J60" i="2" s="1"/>
  <c r="J98" i="2"/>
  <c r="J62" i="2"/>
  <c r="T115" i="2"/>
  <c r="T146" i="2"/>
  <c r="BK115" i="2"/>
  <c r="J115" i="2" s="1"/>
  <c r="J64" i="2" s="1"/>
  <c r="R161" i="2"/>
  <c r="T90" i="2"/>
  <c r="T89" i="2" s="1"/>
  <c r="R115" i="2"/>
  <c r="R146" i="2"/>
  <c r="BK90" i="2"/>
  <c r="P115" i="2"/>
  <c r="P161" i="2"/>
  <c r="R98" i="2"/>
  <c r="BK161" i="2"/>
  <c r="J161" i="2"/>
  <c r="J67" i="2"/>
  <c r="BK84" i="3"/>
  <c r="J84" i="3"/>
  <c r="J61" i="3"/>
  <c r="BK87" i="3"/>
  <c r="J87" i="3"/>
  <c r="J62" i="3"/>
  <c r="J90" i="2"/>
  <c r="J61" i="2"/>
  <c r="F55" i="3"/>
  <c r="J55" i="3"/>
  <c r="J54" i="3"/>
  <c r="E72" i="3"/>
  <c r="J52" i="3"/>
  <c r="F78" i="3"/>
  <c r="BE85" i="3"/>
  <c r="BE88" i="3"/>
  <c r="F84" i="2"/>
  <c r="BE103" i="2"/>
  <c r="BE122" i="2"/>
  <c r="BE128" i="2"/>
  <c r="E48" i="2"/>
  <c r="BE138" i="2"/>
  <c r="BE147" i="2"/>
  <c r="BE159" i="2"/>
  <c r="BE117" i="2"/>
  <c r="BE162" i="2"/>
  <c r="F55" i="2"/>
  <c r="BE125" i="2"/>
  <c r="BE99" i="2"/>
  <c r="BE149" i="2"/>
  <c r="J82" i="2"/>
  <c r="BE93" i="2"/>
  <c r="BE185" i="2"/>
  <c r="J85" i="2"/>
  <c r="BE108" i="2"/>
  <c r="BE155" i="2"/>
  <c r="BE177" i="2"/>
  <c r="BE181" i="2"/>
  <c r="BE106" i="2"/>
  <c r="BE112" i="2"/>
  <c r="BE133" i="2"/>
  <c r="BE141" i="2"/>
  <c r="BE192" i="2"/>
  <c r="BE195" i="2"/>
  <c r="BE110" i="2"/>
  <c r="BE116" i="2"/>
  <c r="BE119" i="2"/>
  <c r="BE136" i="2"/>
  <c r="BE179" i="2"/>
  <c r="BE152" i="2"/>
  <c r="BE168" i="2"/>
  <c r="BE174" i="2"/>
  <c r="BE183" i="2"/>
  <c r="BE188" i="2"/>
  <c r="BE91" i="2"/>
  <c r="BE101" i="2"/>
  <c r="BE96" i="2"/>
  <c r="BE131" i="2"/>
  <c r="BE144" i="2"/>
  <c r="BE164" i="2"/>
  <c r="BE166" i="2"/>
  <c r="BE171" i="2"/>
  <c r="BE190" i="2"/>
  <c r="J54" i="2"/>
  <c r="F34" i="2"/>
  <c r="BA55" i="1" s="1"/>
  <c r="J34" i="2"/>
  <c r="AW55" i="1" s="1"/>
  <c r="F37" i="2"/>
  <c r="BD55" i="1"/>
  <c r="BD54" i="1"/>
  <c r="W33" i="1"/>
  <c r="F36" i="2"/>
  <c r="BC55" i="1" s="1"/>
  <c r="F36" i="3"/>
  <c r="BC56" i="1"/>
  <c r="J34" i="3"/>
  <c r="AW56" i="1"/>
  <c r="F35" i="2"/>
  <c r="BB55" i="1" s="1"/>
  <c r="F35" i="3"/>
  <c r="BB56" i="1"/>
  <c r="F34" i="3"/>
  <c r="BA56" i="1" s="1"/>
  <c r="R89" i="2" l="1"/>
  <c r="P89" i="2"/>
  <c r="P114" i="2"/>
  <c r="T114" i="2"/>
  <c r="T88" i="2"/>
  <c r="R114" i="2"/>
  <c r="BK114" i="2"/>
  <c r="J114" i="2"/>
  <c r="J63" i="2"/>
  <c r="BK83" i="3"/>
  <c r="J83" i="3"/>
  <c r="J60" i="3" s="1"/>
  <c r="BK88" i="2"/>
  <c r="J88" i="2"/>
  <c r="J59" i="2"/>
  <c r="J33" i="2"/>
  <c r="AV55" i="1" s="1"/>
  <c r="AT55" i="1" s="1"/>
  <c r="F33" i="3"/>
  <c r="AZ56" i="1"/>
  <c r="BC54" i="1"/>
  <c r="W32" i="1"/>
  <c r="F33" i="2"/>
  <c r="AZ55" i="1" s="1"/>
  <c r="BA54" i="1"/>
  <c r="AW54" i="1"/>
  <c r="AK30" i="1" s="1"/>
  <c r="BB54" i="1"/>
  <c r="W31" i="1"/>
  <c r="J33" i="3"/>
  <c r="AV56" i="1"/>
  <c r="AT56" i="1"/>
  <c r="P88" i="2" l="1"/>
  <c r="AU55" i="1"/>
  <c r="R88" i="2"/>
  <c r="BK82" i="3"/>
  <c r="J82" i="3"/>
  <c r="J59" i="3"/>
  <c r="AU54" i="1"/>
  <c r="AX54" i="1"/>
  <c r="J30" i="2"/>
  <c r="AG55" i="1"/>
  <c r="AY54" i="1"/>
  <c r="AZ54" i="1"/>
  <c r="W29" i="1"/>
  <c r="W30" i="1"/>
  <c r="J39" i="2" l="1"/>
  <c r="AN55" i="1"/>
  <c r="J30" i="3"/>
  <c r="AG56" i="1"/>
  <c r="AV54" i="1"/>
  <c r="AK29" i="1" s="1"/>
  <c r="J39" i="3" l="1"/>
  <c r="AN56" i="1"/>
  <c r="AT54" i="1"/>
  <c r="AG54" i="1"/>
  <c r="AK26" i="1"/>
  <c r="AK35" i="1" s="1"/>
  <c r="AN54" i="1" l="1"/>
</calcChain>
</file>

<file path=xl/sharedStrings.xml><?xml version="1.0" encoding="utf-8"?>
<sst xmlns="http://schemas.openxmlformats.org/spreadsheetml/2006/main" count="1866" uniqueCount="563">
  <si>
    <t>Export Komplet</t>
  </si>
  <si>
    <t>VZ</t>
  </si>
  <si>
    <t>2.0</t>
  </si>
  <si>
    <t/>
  </si>
  <si>
    <t>False</t>
  </si>
  <si>
    <t>{07c1570e-321b-4e87-b863-0526c7281a72}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</si>
  <si>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</si>
  <si>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</si>
  <si>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</si>
  <si>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</si>
  <si>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</si>
  <si>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</si>
  <si>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</si>
  <si>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</si>
  <si>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</si>
  <si>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21-0918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</si>
  <si>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</si>
  <si>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</si>
  <si>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střešní krytiny garáží v areálu Městské vodohospodářské Třeboň</t>
  </si>
  <si>
    <t>KSO:</t>
  </si>
  <si>
    <t>CC-CZ:</t>
  </si>
  <si>
    <t>Místo:</t>
  </si>
  <si>
    <t>Třeboň</t>
  </si>
  <si>
    <t>Datum:</t>
  </si>
  <si>
    <t>24. 9. 2021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</si>
  <si>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</si>
  <si>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</si>
  <si>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</si>
  <si>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</si>
  <si>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</si>
  <si>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</si>
  <si>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</si>
  <si>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</si>
  <si>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</si>
  <si>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</si>
  <si>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</si>
  <si>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</si>
  <si>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</si>
  <si>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</si>
  <si>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</si>
  <si>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</si>
  <si>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</si>
  <si>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</si>
  <si>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</si>
  <si>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</si>
  <si>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</si>
  <si>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</si>
  <si>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</si>
  <si>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</si>
  <si>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</si>
  <si>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</si>
  <si>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</si>
  <si>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</si>
  <si>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</si>
  <si>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</si>
  <si>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</si>
  <si>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</si>
  <si>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</si>
  <si>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</si>
  <si>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</si>
  <si>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</si>
  <si>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</si>
  <si>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</si>
  <si>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</si>
  <si>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</si>
  <si>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</si>
  <si>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</si>
  <si>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</si>
  <si>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</si>
  <si>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</si>
  <si>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</si>
  <si>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</si>
  <si>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</si>
  <si>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</si>
  <si>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</si>
  <si>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</si>
  <si>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</si>
  <si>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</si>
  <si>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</si>
  <si>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{8a4be1da-8f1d-40a0-99ec-bbcf802330df}</t>
  </si>
  <si>
    <t>2</t>
  </si>
  <si>
    <t>VON</t>
  </si>
  <si>
    <t>vedlejší a ostatní náklady</t>
  </si>
  <si>
    <t>{510c197d-ca05-4906-befa-1c9ce0b4e156}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</si>
  <si>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</si>
  <si>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</si>
  <si>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</si>
  <si>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</si>
  <si>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</si>
  <si>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</si>
  <si>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</si>
  <si>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</si>
  <si>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</si>
  <si>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</si>
  <si>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</si>
  <si>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</si>
  <si>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</si>
  <si>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</si>
  <si>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</si>
  <si>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</si>
  <si>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</si>
  <si>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</si>
  <si>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</si>
  <si>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</si>
  <si>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</si>
  <si>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</si>
  <si>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</si>
  <si>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</si>
  <si>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</si>
  <si>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</si>
  <si>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</si>
  <si>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</si>
  <si>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</si>
  <si>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</si>
  <si>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</si>
  <si>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</si>
  <si>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</si>
  <si>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</si>
  <si>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</si>
  <si>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</si>
  <si>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pracovní pro objekty pozemních staveb pro zatížení do 150 kg/m2, o výšce lešeňové podlahy do 1,9 m</t>
  </si>
  <si>
    <t>m2</t>
  </si>
  <si>
    <t>CS ÚRS 2021 02</t>
  </si>
  <si>
    <t>4</t>
  </si>
  <si>
    <t>1468525072</t>
  </si>
  <si>
    <t>Online PSC</t>
  </si>
  <si>
    <t>https://podminky.urs.cz/item/CS_URS_2021_02/949101111</t>
  </si>
  <si>
    <t>949101112</t>
  </si>
  <si>
    <t>Lešení pomocné pracovní pro objekty pozemních staveb pro zatížení do 150 kg/m2, o výšce lešeňové podlahy přes 1,9 do 3,5 m</t>
  </si>
  <si>
    <t>1182191125</t>
  </si>
  <si>
    <t>https://podminky.urs.cz/item/CS_URS_2021_02/949101112</t>
  </si>
  <si>
    <t>VV</t>
  </si>
  <si>
    <t>11*1,5+8*1,5+33*1,5</t>
  </si>
  <si>
    <t>3</t>
  </si>
  <si>
    <t>962031136</t>
  </si>
  <si>
    <t>Bourání příček z cihel, tvárnic nebo příčkovek z tvárnic nebo příčkovek pálených nebo nepálených na maltu vápennou nebo vápenocementovou, tl. do 150 mm</t>
  </si>
  <si>
    <t>-231009164</t>
  </si>
  <si>
    <t>https://podminky.urs.cz/item/CS_URS_2021_02/962031136</t>
  </si>
  <si>
    <t>997</t>
  </si>
  <si>
    <t>Přesun sutě</t>
  </si>
  <si>
    <t>997006014</t>
  </si>
  <si>
    <t>Úprava stavebního odpadu pytlování nebezpečného odpadu s obsahem azbestu z vlnitých tabulí</t>
  </si>
  <si>
    <t>t</t>
  </si>
  <si>
    <t>-2048066116</t>
  </si>
  <si>
    <t>https://podminky.urs.cz/item/CS_URS_2021_02/997006014</t>
  </si>
  <si>
    <t>5</t>
  </si>
  <si>
    <t>997013151</t>
  </si>
  <si>
    <t>Vnitrostaveništní doprava suti a vybouraných hmot vodorovně do 50 m svisle s omezením mechanizace pro budovy a haly výšky do 6 m</t>
  </si>
  <si>
    <t>1804567350</t>
  </si>
  <si>
    <t>https://podminky.urs.cz/item/CS_URS_2021_02/997013151</t>
  </si>
  <si>
    <t>6</t>
  </si>
  <si>
    <t>997013509</t>
  </si>
  <si>
    <t>Odvoz suti a vybouraných hmot na skládku nebo meziskládku se složením, na vzdálenost Příplatek k ceně za každý další i započatý 1 km přes 1 km</t>
  </si>
  <si>
    <t>1564495783</t>
  </si>
  <si>
    <t>https://podminky.urs.cz/item/CS_URS_2021_02/997013509</t>
  </si>
  <si>
    <t>8,602*32 'Přepočtené koeficientem množství</t>
  </si>
  <si>
    <t>7</t>
  </si>
  <si>
    <t>997013511</t>
  </si>
  <si>
    <t>Odvoz suti a vybouraných hmot z meziskládky na skládku s naložením a se složením, na vzdálenost do 1 km</t>
  </si>
  <si>
    <t>925387843</t>
  </si>
  <si>
    <t>https://podminky.urs.cz/item/CS_URS_2021_02/997013511</t>
  </si>
  <si>
    <t>8</t>
  </si>
  <si>
    <t>997013603</t>
  </si>
  <si>
    <t>Poplatek za uložení stavebního odpadu na skládce (skládkovné) cihelného zatříděného do Katalogu odpadů pod kódem 17 01 02</t>
  </si>
  <si>
    <t>1263529668</t>
  </si>
  <si>
    <t>https://podminky.urs.cz/item/CS_URS_2021_02/997013603</t>
  </si>
  <si>
    <t>997013811</t>
  </si>
  <si>
    <t>Poplatek za uložení stavebního odpadu na skládce (skládkovné) dřevěného zatříděného do Katalogu odpadů pod kódem 17 02 01</t>
  </si>
  <si>
    <t>151683569</t>
  </si>
  <si>
    <t>https://podminky.urs.cz/item/CS_URS_2021_02/997013811</t>
  </si>
  <si>
    <t>10</t>
  </si>
  <si>
    <t>997013821</t>
  </si>
  <si>
    <t>Poplatek za uložení stavebního odpadu na skládce (skládkovné) ze stavebních materiálů obsahujících azbest zatříděných do Katalogu odpadů pod kódem 17 06 05</t>
  </si>
  <si>
    <t>779592940</t>
  </si>
  <si>
    <t>https://podminky.urs.cz/item/CS_URS_2021_02/997013821</t>
  </si>
  <si>
    <t>PSV</t>
  </si>
  <si>
    <t>Práce a dodávky PSV</t>
  </si>
  <si>
    <t>741</t>
  </si>
  <si>
    <t>Elektroinstalace - silnoproud</t>
  </si>
  <si>
    <t>11</t>
  </si>
  <si>
    <t>741101501</t>
  </si>
  <si>
    <t>kč</t>
  </si>
  <si>
    <t>16</t>
  </si>
  <si>
    <t>-146827784</t>
  </si>
  <si>
    <t>12</t>
  </si>
  <si>
    <t>741881000</t>
  </si>
  <si>
    <t>Revize hromosvodu</t>
  </si>
  <si>
    <t>923858363</t>
  </si>
  <si>
    <t>762</t>
  </si>
  <si>
    <t>Konstrukce tesařské</t>
  </si>
  <si>
    <t>13</t>
  </si>
  <si>
    <t>762083122</t>
  </si>
  <si>
    <t>Práce společné pro tesařské konstrukce impregnace řeziva máčením proti dřevokaznému hmyzu, houbám a plísním, třída ohrožení 3 a 4 (dřevo v exteriéru)</t>
  </si>
  <si>
    <t>m3</t>
  </si>
  <si>
    <t>-249273505</t>
  </si>
  <si>
    <t>https://podminky.urs.cz/item/CS_URS_2021_02/762083122</t>
  </si>
  <si>
    <t>258,400*0,1*0,1*1,1</t>
  </si>
  <si>
    <t>14</t>
  </si>
  <si>
    <t>762335121</t>
  </si>
  <si>
    <t>Montáž vázaných konstrukcí krovů krokví rovnoběžných s okapem (vlašských) z řeziva hraněného na ocelový podklad, průřezové plochy do 120 cm2</t>
  </si>
  <si>
    <t>m</t>
  </si>
  <si>
    <t>229490461</t>
  </si>
  <si>
    <t>https://podminky.urs.cz/item/CS_URS_2021_02/762335121</t>
  </si>
  <si>
    <t>8*32,3</t>
  </si>
  <si>
    <t>M</t>
  </si>
  <si>
    <t>60512125</t>
  </si>
  <si>
    <t>hranol stavební řezivo průřezu do 120cm2 do dl 6m</t>
  </si>
  <si>
    <t>32</t>
  </si>
  <si>
    <t>1380278448</t>
  </si>
  <si>
    <t>https://podminky.urs.cz/item/CS_URS_2021_02/60512125</t>
  </si>
  <si>
    <t>762335812</t>
  </si>
  <si>
    <t>Demontáž vázaných konstrukcí krovů sklonu do 60° krokví rovnoběžných s okapem (vlašských) na dřevěný podklad, průřezové plochy přes 120 do 224 cm2</t>
  </si>
  <si>
    <t>500032714</t>
  </si>
  <si>
    <t>https://podminky.urs.cz/item/CS_URS_2021_02/762335812</t>
  </si>
  <si>
    <t>17</t>
  </si>
  <si>
    <t>762341046</t>
  </si>
  <si>
    <t>Bednění a laťování bednění střech rovných sklonu do 60° s vyřezáním otvorů z dřevoštěpkových desek OSB šroubovaných na rošt na pero a drážku, tloušťky desky 22 mm</t>
  </si>
  <si>
    <t>-643326838</t>
  </si>
  <si>
    <t>https://podminky.urs.cz/item/CS_URS_2021_02/762341046</t>
  </si>
  <si>
    <t>18</t>
  </si>
  <si>
    <t>762395000</t>
  </si>
  <si>
    <t>Spojovací prostředky krovů, bednění a laťování, nadstřešních konstrukcí svory, prkna, hřebíky, pásová ocel, vruty</t>
  </si>
  <si>
    <t>944682359</t>
  </si>
  <si>
    <t>https://podminky.urs.cz/item/CS_URS_2021_02/762395000</t>
  </si>
  <si>
    <t>260,000*0,022+2,842</t>
  </si>
  <si>
    <t>19</t>
  </si>
  <si>
    <t>762421023</t>
  </si>
  <si>
    <t>Obložení stropů nebo střešních podhledů z dřevoštěpkových desek OSB šroubovaných na pero a drážku nebroušených, tloušťky desky 15 mm</t>
  </si>
  <si>
    <t>365704852</t>
  </si>
  <si>
    <t>https://podminky.urs.cz/item/CS_URS_2021_02/762421023</t>
  </si>
  <si>
    <t>20</t>
  </si>
  <si>
    <t>762431024</t>
  </si>
  <si>
    <t>Obložení stěn z dřevoštěpkových desek OSB přibíjených na pero a drážku nebroušených, tloušťky desky 18 mm</t>
  </si>
  <si>
    <t>-1540868332</t>
  </si>
  <si>
    <t>https://podminky.urs.cz/item/CS_URS_2021_02/762431024</t>
  </si>
  <si>
    <t>12+7</t>
  </si>
  <si>
    <t>762495000</t>
  </si>
  <si>
    <t>Spojovací prostředky olištování spár, obložení stropů, střešních podhledů a stěn hřebíky, vruty</t>
  </si>
  <si>
    <t>-1472395203</t>
  </si>
  <si>
    <t>https://podminky.urs.cz/item/CS_URS_2021_02/762495000</t>
  </si>
  <si>
    <t>160+19</t>
  </si>
  <si>
    <t>22</t>
  </si>
  <si>
    <t>998762101</t>
  </si>
  <si>
    <t>Přesun hmot pro konstrukce tesařské stanovený z hmotnosti přesunovaného materiálu vodorovná dopravní vzdálenost do 50 m v objektech výšky do 6 m</t>
  </si>
  <si>
    <t>252041912</t>
  </si>
  <si>
    <t>https://podminky.urs.cz/item/CS_URS_2021_02/998762101</t>
  </si>
  <si>
    <t>763</t>
  </si>
  <si>
    <t>Konstrukce suché výstavby</t>
  </si>
  <si>
    <t>23</t>
  </si>
  <si>
    <t>763131751</t>
  </si>
  <si>
    <t>Podhled ze sádrokartonových desek ostatní práce a konstrukce na podhledech ze sádrokartonových desek montáž parotěsné zábrany</t>
  </si>
  <si>
    <t>-241063347</t>
  </si>
  <si>
    <t>https://podminky.urs.cz/item/CS_URS_2021_02/763131751</t>
  </si>
  <si>
    <t>24</t>
  </si>
  <si>
    <t>28329276</t>
  </si>
  <si>
    <t>fólie PE vyztužená pro parotěsnou vrstvu (reakce na oheň - třída E) 140g/m2</t>
  </si>
  <si>
    <t>-208314799</t>
  </si>
  <si>
    <t>https://podminky.urs.cz/item/CS_URS_2021_02/28329276</t>
  </si>
  <si>
    <t>160*1,1235 'Přepočtené koeficientem množství</t>
  </si>
  <si>
    <t>25</t>
  </si>
  <si>
    <t>28329291</t>
  </si>
  <si>
    <t>páska spojovací butylkaučuková oboustranně lepící parotěsných folií š 15mm</t>
  </si>
  <si>
    <t>18786903</t>
  </si>
  <si>
    <t>https://podminky.urs.cz/item/CS_URS_2021_02/28329291</t>
  </si>
  <si>
    <t>26</t>
  </si>
  <si>
    <t>28329302</t>
  </si>
  <si>
    <t>páska těsnící jednostranně lepící pěnová pro napojení parotěsných folií na navazující konstrukce š 15mm</t>
  </si>
  <si>
    <t>161496836</t>
  </si>
  <si>
    <t>https://podminky.urs.cz/item/CS_URS_2021_02/28329302</t>
  </si>
  <si>
    <t>(7,15+11,93+5,62+6,46*3)*2</t>
  </si>
  <si>
    <t>88,16*1,1235 'Přepočtené koeficientem množství</t>
  </si>
  <si>
    <t>27</t>
  </si>
  <si>
    <t>998763100</t>
  </si>
  <si>
    <t>Přesun hmot pro dřevostavby stanovený z hmotnosti přesunovaného materiálu vodorovná dopravní vzdálenost do 50 m v objektech výšky do 6 m</t>
  </si>
  <si>
    <t>1607203308</t>
  </si>
  <si>
    <t>https://podminky.urs.cz/item/CS_URS_2021_02/998763100</t>
  </si>
  <si>
    <t>764</t>
  </si>
  <si>
    <t>Konstrukce klempířské</t>
  </si>
  <si>
    <t>28</t>
  </si>
  <si>
    <t>764004803</t>
  </si>
  <si>
    <t>Demontáž klempířských konstrukcí žlabu podokapního k dalšímu použití</t>
  </si>
  <si>
    <t>1388118293</t>
  </si>
  <si>
    <t>https://podminky.urs.cz/item/CS_URS_2021_02/764004803</t>
  </si>
  <si>
    <t>29</t>
  </si>
  <si>
    <t>764004863</t>
  </si>
  <si>
    <t>Demontáž klempířských konstrukcí svodu k dalšímu použití</t>
  </si>
  <si>
    <t>-1083980210</t>
  </si>
  <si>
    <t>https://podminky.urs.cz/item/CS_URS_2021_02/764004863</t>
  </si>
  <si>
    <t>30</t>
  </si>
  <si>
    <t>764111651</t>
  </si>
  <si>
    <t>1099798743</t>
  </si>
  <si>
    <t>https://podminky.urs.cz/item/CS_URS_2021_02/764111651</t>
  </si>
  <si>
    <t>31</t>
  </si>
  <si>
    <t>59660012</t>
  </si>
  <si>
    <t>pás těsnící úžlabí klínový samolepící š 50mm</t>
  </si>
  <si>
    <t>-2059137115</t>
  </si>
  <si>
    <t>https://podminky.urs.cz/item/CS_URS_2021_02/59660012</t>
  </si>
  <si>
    <t>8*2</t>
  </si>
  <si>
    <t>15486050</t>
  </si>
  <si>
    <t>těsnění spodní/horní plechové krytiny taškové</t>
  </si>
  <si>
    <t>-667855256</t>
  </si>
  <si>
    <t>https://podminky.urs.cz/item/CS_URS_2021_02/15486050</t>
  </si>
  <si>
    <t>33*2</t>
  </si>
  <si>
    <t>33</t>
  </si>
  <si>
    <t>764212636</t>
  </si>
  <si>
    <t>Oplechování střešních prvků z pozinkovaného plechu s povrchovou úpravou štítu závětrnou lištou rš 500 mm</t>
  </si>
  <si>
    <t>-1108876928</t>
  </si>
  <si>
    <t>https://podminky.urs.cz/item/CS_URS_2021_02/764212636</t>
  </si>
  <si>
    <t>32,3+8*2</t>
  </si>
  <si>
    <t>34</t>
  </si>
  <si>
    <t>764212664</t>
  </si>
  <si>
    <t>Oplechování střešních prvků z pozinkovaného plechu s povrchovou úpravou okapu střechy rovné okapovým plechem rš 330 mm</t>
  </si>
  <si>
    <t>-535079741</t>
  </si>
  <si>
    <t>https://podminky.urs.cz/item/CS_URS_2021_02/764212664</t>
  </si>
  <si>
    <t>35</t>
  </si>
  <si>
    <t>764501103</t>
  </si>
  <si>
    <t>Montáž žlabu podokapního půlkruhového žlabu</t>
  </si>
  <si>
    <t>-670727783</t>
  </si>
  <si>
    <t>https://podminky.urs.cz/item/CS_URS_2021_02/764501103</t>
  </si>
  <si>
    <t>36</t>
  </si>
  <si>
    <t>764501105</t>
  </si>
  <si>
    <t>Montáž žlabu podokapního půlkruhového háku</t>
  </si>
  <si>
    <t>kus</t>
  </si>
  <si>
    <t>-241196802</t>
  </si>
  <si>
    <t>https://podminky.urs.cz/item/CS_URS_2021_02/764501105</t>
  </si>
  <si>
    <t>37</t>
  </si>
  <si>
    <t>764508131</t>
  </si>
  <si>
    <t>Montáž svodu kruhového, průměru svodu</t>
  </si>
  <si>
    <t>-299532252</t>
  </si>
  <si>
    <t>https://podminky.urs.cz/item/CS_URS_2021_02/764508131</t>
  </si>
  <si>
    <t>38</t>
  </si>
  <si>
    <t>998764101</t>
  </si>
  <si>
    <t>Přesun hmot pro konstrukce klempířské stanovený z hmotnosti přesunovaného materiálu vodorovná dopravní vzdálenost do 50 m v objektech výšky do 6 m</t>
  </si>
  <si>
    <t>-1416151304</t>
  </si>
  <si>
    <t>https://podminky.urs.cz/item/CS_URS_2021_02/998764101</t>
  </si>
  <si>
    <t>765</t>
  </si>
  <si>
    <t>Krytina skládaná</t>
  </si>
  <si>
    <t>39</t>
  </si>
  <si>
    <t>765131857</t>
  </si>
  <si>
    <t>Demontáž azbestocementové krytiny vlnité sklonu do 30° do suti</t>
  </si>
  <si>
    <t>1634226086</t>
  </si>
  <si>
    <t>https://podminky.urs.cz/item/CS_URS_2021_02/765131857</t>
  </si>
  <si>
    <t>40</t>
  </si>
  <si>
    <t>765191013</t>
  </si>
  <si>
    <t>Montáž pojistné hydroizolační nebo parotěsné fólie kladené ve sklonu přes 20° volně na bednění nebo tepelnou izolaci</t>
  </si>
  <si>
    <t>2000129593</t>
  </si>
  <si>
    <t>https://podminky.urs.cz/item/CS_URS_2021_02/765191013</t>
  </si>
  <si>
    <t>41</t>
  </si>
  <si>
    <t>28329035</t>
  </si>
  <si>
    <t>fólie kontaktní difuzně propustná pro doplňkovou hydroizolační vrstvu, třívrstvá mikroporézní PP 130-135g/m2 s integrovanou samolepící páskou</t>
  </si>
  <si>
    <t>-1319783890</t>
  </si>
  <si>
    <t>https://podminky.urs.cz/item/CS_URS_2021_02/28329035</t>
  </si>
  <si>
    <t>260*1,2 'Přepočtené koeficientem množství</t>
  </si>
  <si>
    <t>42</t>
  </si>
  <si>
    <t>998765101</t>
  </si>
  <si>
    <t>Přesun hmot pro krytiny skládané stanovený z hmotnosti přesunovaného materiálu vodorovná dopravní vzdálenost do 50 m na objektech výšky do 6 m</t>
  </si>
  <si>
    <t>-424225589</t>
  </si>
  <si>
    <t>https://podminky.urs.cz/item/CS_URS_2021_02/998765101</t>
  </si>
  <si>
    <t>VON - vedlejší a ostatní náklady</t>
  </si>
  <si>
    <t>VRN - Vedlejší rozpočtové náklady</t>
  </si>
  <si>
    <t xml:space="preserve">    VRN3 - Zařízení staveniště</t>
  </si>
  <si>
    <t xml:space="preserve">    VRN6 - Územní vlivy</t>
  </si>
  <si>
    <t>VRN</t>
  </si>
  <si>
    <t>Vedlejší rozpočtové náklady</t>
  </si>
  <si>
    <t>VRN3</t>
  </si>
  <si>
    <t>Zařízení staveniště</t>
  </si>
  <si>
    <t>030001000</t>
  </si>
  <si>
    <t>…</t>
  </si>
  <si>
    <t>1024</t>
  </si>
  <si>
    <t>-1213595187</t>
  </si>
  <si>
    <t>https://podminky.urs.cz/item/CS_URS_2021_02/030001000</t>
  </si>
  <si>
    <t>VRN6</t>
  </si>
  <si>
    <t>Územní vlivy</t>
  </si>
  <si>
    <t>065002001</t>
  </si>
  <si>
    <t>Mimostaveništní doprava materiálů, skládání, amortizace palet, odvoz palet</t>
  </si>
  <si>
    <t>2042166855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</si>
  <si>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</si>
  <si>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</si>
  <si>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</si>
  <si>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</si>
  <si>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</si>
  <si>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</si>
  <si>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</si>
  <si>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</si>
  <si>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</si>
  <si>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</si>
  <si>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</si>
  <si>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</si>
  <si>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</si>
  <si>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</si>
  <si>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</si>
  <si>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</si>
  <si>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</si>
  <si>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</si>
  <si>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</si>
  <si>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</si>
  <si>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</si>
  <si>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</si>
  <si>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</si>
  <si>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</si>
  <si>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</si>
  <si>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</si>
  <si>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</si>
  <si>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</si>
  <si>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</si>
  <si>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</si>
  <si>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</si>
  <si>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</si>
  <si>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</si>
  <si>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</si>
  <si>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</si>
  <si>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</si>
  <si>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</si>
  <si>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</si>
  <si>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</si>
  <si>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</si>
  <si>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</si>
  <si>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</si>
  <si>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</si>
  <si>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</si>
  <si>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</si>
  <si>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</si>
  <si>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</si>
  <si>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</si>
  <si>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</si>
  <si>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</si>
  <si>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</si>
  <si>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</si>
  <si>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</si>
  <si>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</si>
  <si>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</si>
  <si>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</si>
  <si>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</si>
  <si>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</si>
  <si>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</si>
  <si>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</si>
  <si>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</si>
  <si>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</si>
  <si>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</si>
  <si>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</si>
  <si>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</si>
  <si>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</si>
  <si>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</si>
  <si>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</si>
  <si>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</si>
  <si>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</si>
  <si>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</si>
  <si>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</si>
  <si>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</si>
  <si>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</si>
  <si>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</si>
  <si>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</si>
  <si>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</si>
  <si>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</si>
  <si>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</si>
  <si>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</si>
  <si>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</si>
  <si>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</si>
  <si>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</si>
  <si>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</si>
  <si>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</si>
  <si>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</si>
  <si>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</si>
  <si>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</si>
  <si>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</si>
  <si>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</si>
  <si>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</si>
  <si>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</si>
  <si>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</si>
  <si>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</si>
  <si>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</si>
  <si>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</si>
  <si>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</si>
  <si>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</si>
  <si>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</si>
  <si>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</si>
  <si>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</si>
  <si>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</si>
  <si>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</si>
  <si>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</si>
  <si>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</si>
  <si>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</si>
  <si>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</si>
  <si>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</si>
  <si>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</si>
  <si>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</si>
  <si>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</si>
  <si>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</si>
  <si>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</si>
  <si>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</si>
  <si>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</si>
  <si>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</si>
  <si>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</si>
  <si>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</si>
  <si>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</si>
  <si>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</si>
  <si>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</si>
  <si>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</si>
  <si>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</si>
  <si>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</si>
  <si>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</si>
  <si>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</si>
  <si>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</si>
  <si>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</si>
  <si>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</si>
  <si>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</si>
  <si>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</si>
  <si>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</si>
  <si>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</si>
  <si>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</si>
  <si>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</si>
  <si>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</si>
  <si>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</si>
  <si>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</si>
  <si>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</si>
  <si>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</si>
  <si>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</si>
  <si>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</si>
  <si>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</si>
  <si>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</si>
  <si>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</si>
  <si>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</si>
  <si>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</si>
  <si>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</si>
  <si>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</si>
  <si>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</si>
  <si>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</si>
  <si>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</si>
  <si>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</si>
  <si>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</si>
  <si>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</si>
  <si>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</si>
  <si>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</si>
  <si>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</si>
  <si>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</si>
  <si>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</si>
  <si>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</si>
  <si>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</si>
  <si>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</si>
  <si>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</si>
  <si>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</si>
  <si>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</si>
  <si>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</si>
  <si>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</si>
  <si>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</si>
  <si>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</si>
  <si>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</si>
  <si>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</si>
  <si>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</si>
  <si>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</si>
  <si>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</si>
  <si>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</si>
  <si>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</si>
  <si>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</si>
  <si>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</si>
  <si>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</si>
  <si>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</si>
  <si>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</si>
  <si>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</si>
  <si>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</si>
  <si>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</si>
  <si>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Přesazení stávajícího hromosvodu s dodávkou nového vedení, nových podpěr a spojovacích prvků včetně odstranění závad ze stávající revize hromosvodu</t>
  </si>
  <si>
    <t>Krytina ze svitků, ze šablon nebo taškových tabulí z pozinkovaného plechu s povrchovou úpravou v cihlově červeném odstínu s úpravou u okapů, prostupů a výčnělků střechy rovné z taškových tabulí, sklon střechy do 30°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</si>
</sst>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>
      <alignment horizontal="center"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013603" TargetMode="External"/><Relationship Id="rId13" Type="http://schemas.openxmlformats.org/officeDocument/2006/relationships/hyperlink" Target="https://podminky.urs.cz/item/CS_URS_2021_02/60512125" TargetMode="External"/><Relationship Id="rId18" Type="http://schemas.openxmlformats.org/officeDocument/2006/relationships/hyperlink" Target="https://podminky.urs.cz/item/CS_URS_2021_02/762431024" TargetMode="External"/><Relationship Id="rId26" Type="http://schemas.openxmlformats.org/officeDocument/2006/relationships/hyperlink" Target="https://podminky.urs.cz/item/CS_URS_2021_02/764004803" TargetMode="External"/><Relationship Id="rId39" Type="http://schemas.openxmlformats.org/officeDocument/2006/relationships/hyperlink" Target="https://podminky.urs.cz/item/CS_URS_2021_02/28329035" TargetMode="External"/><Relationship Id="rId3" Type="http://schemas.openxmlformats.org/officeDocument/2006/relationships/hyperlink" Target="https://podminky.urs.cz/item/CS_URS_2021_02/962031136" TargetMode="External"/><Relationship Id="rId21" Type="http://schemas.openxmlformats.org/officeDocument/2006/relationships/hyperlink" Target="https://podminky.urs.cz/item/CS_URS_2021_02/763131751" TargetMode="External"/><Relationship Id="rId34" Type="http://schemas.openxmlformats.org/officeDocument/2006/relationships/hyperlink" Target="https://podminky.urs.cz/item/CS_URS_2021_02/764501105" TargetMode="External"/><Relationship Id="rId42" Type="http://schemas.openxmlformats.org/officeDocument/2006/relationships/drawing" Target="../drawings/drawing2.xml"/><Relationship Id="rId7" Type="http://schemas.openxmlformats.org/officeDocument/2006/relationships/hyperlink" Target="https://podminky.urs.cz/item/CS_URS_2021_02/997013511" TargetMode="External"/><Relationship Id="rId12" Type="http://schemas.openxmlformats.org/officeDocument/2006/relationships/hyperlink" Target="https://podminky.urs.cz/item/CS_URS_2021_02/762335121" TargetMode="External"/><Relationship Id="rId17" Type="http://schemas.openxmlformats.org/officeDocument/2006/relationships/hyperlink" Target="https://podminky.urs.cz/item/CS_URS_2021_02/762421023" TargetMode="External"/><Relationship Id="rId25" Type="http://schemas.openxmlformats.org/officeDocument/2006/relationships/hyperlink" Target="https://podminky.urs.cz/item/CS_URS_2021_02/998763100" TargetMode="External"/><Relationship Id="rId33" Type="http://schemas.openxmlformats.org/officeDocument/2006/relationships/hyperlink" Target="https://podminky.urs.cz/item/CS_URS_2021_02/764501103" TargetMode="External"/><Relationship Id="rId38" Type="http://schemas.openxmlformats.org/officeDocument/2006/relationships/hyperlink" Target="https://podminky.urs.cz/item/CS_URS_2021_02/765191013" TargetMode="External"/><Relationship Id="rId2" Type="http://schemas.openxmlformats.org/officeDocument/2006/relationships/hyperlink" Target="https://podminky.urs.cz/item/CS_URS_2021_02/949101112" TargetMode="External"/><Relationship Id="rId16" Type="http://schemas.openxmlformats.org/officeDocument/2006/relationships/hyperlink" Target="https://podminky.urs.cz/item/CS_URS_2021_02/762395000" TargetMode="External"/><Relationship Id="rId20" Type="http://schemas.openxmlformats.org/officeDocument/2006/relationships/hyperlink" Target="https://podminky.urs.cz/item/CS_URS_2021_02/998762101" TargetMode="External"/><Relationship Id="rId29" Type="http://schemas.openxmlformats.org/officeDocument/2006/relationships/hyperlink" Target="https://podminky.urs.cz/item/CS_URS_2021_02/59660012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1_02/949101111" TargetMode="External"/><Relationship Id="rId6" Type="http://schemas.openxmlformats.org/officeDocument/2006/relationships/hyperlink" Target="https://podminky.urs.cz/item/CS_URS_2021_02/997013509" TargetMode="External"/><Relationship Id="rId11" Type="http://schemas.openxmlformats.org/officeDocument/2006/relationships/hyperlink" Target="https://podminky.urs.cz/item/CS_URS_2021_02/762083122" TargetMode="External"/><Relationship Id="rId24" Type="http://schemas.openxmlformats.org/officeDocument/2006/relationships/hyperlink" Target="https://podminky.urs.cz/item/CS_URS_2021_02/28329302" TargetMode="External"/><Relationship Id="rId32" Type="http://schemas.openxmlformats.org/officeDocument/2006/relationships/hyperlink" Target="https://podminky.urs.cz/item/CS_URS_2021_02/764212664" TargetMode="External"/><Relationship Id="rId37" Type="http://schemas.openxmlformats.org/officeDocument/2006/relationships/hyperlink" Target="https://podminky.urs.cz/item/CS_URS_2021_02/765131857" TargetMode="External"/><Relationship Id="rId40" Type="http://schemas.openxmlformats.org/officeDocument/2006/relationships/hyperlink" Target="https://podminky.urs.cz/item/CS_URS_2021_02/998765101" TargetMode="External"/><Relationship Id="rId5" Type="http://schemas.openxmlformats.org/officeDocument/2006/relationships/hyperlink" Target="https://podminky.urs.cz/item/CS_URS_2021_02/997013151" TargetMode="External"/><Relationship Id="rId15" Type="http://schemas.openxmlformats.org/officeDocument/2006/relationships/hyperlink" Target="https://podminky.urs.cz/item/CS_URS_2021_02/762341046" TargetMode="External"/><Relationship Id="rId23" Type="http://schemas.openxmlformats.org/officeDocument/2006/relationships/hyperlink" Target="https://podminky.urs.cz/item/CS_URS_2021_02/28329291" TargetMode="External"/><Relationship Id="rId28" Type="http://schemas.openxmlformats.org/officeDocument/2006/relationships/hyperlink" Target="https://podminky.urs.cz/item/CS_URS_2021_02/764111651" TargetMode="External"/><Relationship Id="rId36" Type="http://schemas.openxmlformats.org/officeDocument/2006/relationships/hyperlink" Target="https://podminky.urs.cz/item/CS_URS_2021_02/998764101" TargetMode="External"/><Relationship Id="rId10" Type="http://schemas.openxmlformats.org/officeDocument/2006/relationships/hyperlink" Target="https://podminky.urs.cz/item/CS_URS_2021_02/997013821" TargetMode="External"/><Relationship Id="rId19" Type="http://schemas.openxmlformats.org/officeDocument/2006/relationships/hyperlink" Target="https://podminky.urs.cz/item/CS_URS_2021_02/762495000" TargetMode="External"/><Relationship Id="rId31" Type="http://schemas.openxmlformats.org/officeDocument/2006/relationships/hyperlink" Target="https://podminky.urs.cz/item/CS_URS_2021_02/764212636" TargetMode="External"/><Relationship Id="rId4" Type="http://schemas.openxmlformats.org/officeDocument/2006/relationships/hyperlink" Target="https://podminky.urs.cz/item/CS_URS_2021_02/997006014" TargetMode="External"/><Relationship Id="rId9" Type="http://schemas.openxmlformats.org/officeDocument/2006/relationships/hyperlink" Target="https://podminky.urs.cz/item/CS_URS_2021_02/997013811" TargetMode="External"/><Relationship Id="rId14" Type="http://schemas.openxmlformats.org/officeDocument/2006/relationships/hyperlink" Target="https://podminky.urs.cz/item/CS_URS_2021_02/762335812" TargetMode="External"/><Relationship Id="rId22" Type="http://schemas.openxmlformats.org/officeDocument/2006/relationships/hyperlink" Target="https://podminky.urs.cz/item/CS_URS_2021_02/28329276" TargetMode="External"/><Relationship Id="rId27" Type="http://schemas.openxmlformats.org/officeDocument/2006/relationships/hyperlink" Target="https://podminky.urs.cz/item/CS_URS_2021_02/764004863" TargetMode="External"/><Relationship Id="rId30" Type="http://schemas.openxmlformats.org/officeDocument/2006/relationships/hyperlink" Target="https://podminky.urs.cz/item/CS_URS_2021_02/15486050" TargetMode="External"/><Relationship Id="rId35" Type="http://schemas.openxmlformats.org/officeDocument/2006/relationships/hyperlink" Target="https://podminky.urs.cz/item/CS_URS_2021_02/76450813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podminky.urs.cz/item/CS_URS_2021_02/030001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00" t="s">
        <v>6</v>
      </c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s="1" customFormat="1" ht="12" customHeight="1">
      <c r="B5" s="19"/>
      <c r="D5" s="23" t="s">
        <v>14</v>
      </c>
      <c r="K5" s="266" t="s">
        <v>15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R5" s="19"/>
      <c r="BE5" s="263" t="s">
        <v>16</v>
      </c>
      <c r="BS5" s="16" t="s">
        <v>7</v>
      </c>
    </row>
    <row r="6" spans="1:74" s="1" customFormat="1" ht="36.950000000000003" customHeight="1">
      <c r="B6" s="19"/>
      <c r="D6" s="25" t="s">
        <v>17</v>
      </c>
      <c r="K6" s="268" t="s">
        <v>18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R6" s="19"/>
      <c r="BE6" s="264"/>
      <c r="BS6" s="16" t="s">
        <v>7</v>
      </c>
    </row>
    <row r="7" spans="1:74" s="1" customFormat="1" ht="12" customHeight="1">
      <c r="B7" s="19"/>
      <c r="D7" s="26" t="s">
        <v>19</v>
      </c>
      <c r="K7" s="24" t="s">
        <v>3</v>
      </c>
      <c r="AK7" s="26" t="s">
        <v>20</v>
      </c>
      <c r="AN7" s="24" t="s">
        <v>3</v>
      </c>
      <c r="AR7" s="19"/>
      <c r="BE7" s="264"/>
      <c r="BS7" s="16" t="s">
        <v>7</v>
      </c>
    </row>
    <row r="8" spans="1:74" s="1" customFormat="1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64"/>
      <c r="BS8" s="16" t="s">
        <v>7</v>
      </c>
    </row>
    <row r="9" spans="1:74" s="1" customFormat="1" ht="14.45" customHeight="1">
      <c r="B9" s="19"/>
      <c r="AR9" s="19"/>
      <c r="BE9" s="264"/>
      <c r="BS9" s="16" t="s">
        <v>7</v>
      </c>
    </row>
    <row r="10" spans="1:74" s="1" customFormat="1" ht="12" customHeight="1">
      <c r="B10" s="19"/>
      <c r="D10" s="26" t="s">
        <v>25</v>
      </c>
      <c r="AK10" s="26" t="s">
        <v>26</v>
      </c>
      <c r="AN10" s="24" t="s">
        <v>3</v>
      </c>
      <c r="AR10" s="19"/>
      <c r="BE10" s="264"/>
      <c r="BS10" s="16" t="s">
        <v>7</v>
      </c>
    </row>
    <row r="11" spans="1:74" s="1" customFormat="1" ht="18.399999999999999" customHeight="1">
      <c r="B11" s="19"/>
      <c r="E11" s="24" t="s">
        <v>27</v>
      </c>
      <c r="AK11" s="26" t="s">
        <v>28</v>
      </c>
      <c r="AN11" s="24" t="s">
        <v>3</v>
      </c>
      <c r="AR11" s="19"/>
      <c r="BE11" s="264"/>
      <c r="BS11" s="16" t="s">
        <v>7</v>
      </c>
    </row>
    <row r="12" spans="1:74" s="1" customFormat="1" ht="6.95" customHeight="1">
      <c r="B12" s="19"/>
      <c r="AR12" s="19"/>
      <c r="BE12" s="264"/>
      <c r="BS12" s="16" t="s">
        <v>7</v>
      </c>
    </row>
    <row r="13" spans="1:74" s="1" customFormat="1" ht="12" customHeight="1">
      <c r="B13" s="19"/>
      <c r="D13" s="26" t="s">
        <v>29</v>
      </c>
      <c r="AK13" s="26" t="s">
        <v>26</v>
      </c>
      <c r="AN13" s="28" t="s">
        <v>30</v>
      </c>
      <c r="AR13" s="19"/>
      <c r="BE13" s="264"/>
      <c r="BS13" s="16" t="s">
        <v>7</v>
      </c>
    </row>
    <row r="14" spans="1:74" ht="12.75">
      <c r="B14" s="19"/>
      <c r="E14" s="269" t="s">
        <v>30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6" t="s">
        <v>28</v>
      </c>
      <c r="AN14" s="28" t="s">
        <v>30</v>
      </c>
      <c r="AR14" s="19"/>
      <c r="BE14" s="264"/>
      <c r="BS14" s="16" t="s">
        <v>7</v>
      </c>
    </row>
    <row r="15" spans="1:74" s="1" customFormat="1" ht="6.95" customHeight="1">
      <c r="B15" s="19"/>
      <c r="AR15" s="19"/>
      <c r="BE15" s="264"/>
      <c r="BS15" s="16" t="s">
        <v>4</v>
      </c>
    </row>
    <row r="16" spans="1:74" s="1" customFormat="1" ht="12" customHeight="1">
      <c r="B16" s="19"/>
      <c r="D16" s="26" t="s">
        <v>31</v>
      </c>
      <c r="AK16" s="26" t="s">
        <v>26</v>
      </c>
      <c r="AN16" s="24" t="s">
        <v>3</v>
      </c>
      <c r="AR16" s="19"/>
      <c r="BE16" s="264"/>
      <c r="BS16" s="16" t="s">
        <v>4</v>
      </c>
    </row>
    <row r="17" spans="1:71" s="1" customFormat="1" ht="18.399999999999999" customHeight="1">
      <c r="B17" s="19"/>
      <c r="E17" s="24" t="s">
        <v>27</v>
      </c>
      <c r="AK17" s="26" t="s">
        <v>28</v>
      </c>
      <c r="AN17" s="24" t="s">
        <v>3</v>
      </c>
      <c r="AR17" s="19"/>
      <c r="BE17" s="264"/>
      <c r="BS17" s="16" t="s">
        <v>32</v>
      </c>
    </row>
    <row r="18" spans="1:71" s="1" customFormat="1" ht="6.95" customHeight="1">
      <c r="B18" s="19"/>
      <c r="AR18" s="19"/>
      <c r="BE18" s="264"/>
      <c r="BS18" s="16" t="s">
        <v>7</v>
      </c>
    </row>
    <row r="19" spans="1:71" s="1" customFormat="1" ht="12" customHeight="1">
      <c r="B19" s="19"/>
      <c r="D19" s="26" t="s">
        <v>33</v>
      </c>
      <c r="AK19" s="26" t="s">
        <v>26</v>
      </c>
      <c r="AN19" s="24" t="s">
        <v>3</v>
      </c>
      <c r="AR19" s="19"/>
      <c r="BE19" s="264"/>
      <c r="BS19" s="16" t="s">
        <v>7</v>
      </c>
    </row>
    <row r="20" spans="1:71" s="1" customFormat="1" ht="18.399999999999999" customHeight="1">
      <c r="B20" s="19"/>
      <c r="E20" s="24" t="s">
        <v>27</v>
      </c>
      <c r="AK20" s="26" t="s">
        <v>28</v>
      </c>
      <c r="AN20" s="24" t="s">
        <v>3</v>
      </c>
      <c r="AR20" s="19"/>
      <c r="BE20" s="264"/>
      <c r="BS20" s="16" t="s">
        <v>4</v>
      </c>
    </row>
    <row r="21" spans="1:71" s="1" customFormat="1" ht="6.95" customHeight="1">
      <c r="B21" s="19"/>
      <c r="AR21" s="19"/>
      <c r="BE21" s="264"/>
    </row>
    <row r="22" spans="1:71" s="1" customFormat="1" ht="12" customHeight="1">
      <c r="B22" s="19"/>
      <c r="D22" s="26" t="s">
        <v>34</v>
      </c>
      <c r="AR22" s="19"/>
      <c r="BE22" s="264"/>
    </row>
    <row r="23" spans="1:71" s="1" customFormat="1" ht="47.25" customHeight="1">
      <c r="B23" s="19"/>
      <c r="E23" s="271" t="s">
        <v>35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R23" s="19"/>
      <c r="BE23" s="264"/>
    </row>
    <row r="24" spans="1:71" s="1" customFormat="1" ht="6.95" customHeight="1">
      <c r="B24" s="19"/>
      <c r="AR24" s="19"/>
      <c r="BE24" s="264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64"/>
    </row>
    <row r="26" spans="1:71" s="2" customFormat="1" ht="25.9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2">
        <f>ROUND(AG54,2)</f>
        <v>0</v>
      </c>
      <c r="AL26" s="273"/>
      <c r="AM26" s="273"/>
      <c r="AN26" s="273"/>
      <c r="AO26" s="273"/>
      <c r="AP26" s="31"/>
      <c r="AQ26" s="31"/>
      <c r="AR26" s="32"/>
      <c r="BE26" s="264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64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74" t="s">
        <v>37</v>
      </c>
      <c r="M28" s="274"/>
      <c r="N28" s="274"/>
      <c r="O28" s="274"/>
      <c r="P28" s="274"/>
      <c r="Q28" s="31"/>
      <c r="R28" s="31"/>
      <c r="S28" s="31"/>
      <c r="T28" s="31"/>
      <c r="U28" s="31"/>
      <c r="V28" s="31"/>
      <c r="W28" s="274" t="s">
        <v>38</v>
      </c>
      <c r="X28" s="274"/>
      <c r="Y28" s="274"/>
      <c r="Z28" s="274"/>
      <c r="AA28" s="274"/>
      <c r="AB28" s="274"/>
      <c r="AC28" s="274"/>
      <c r="AD28" s="274"/>
      <c r="AE28" s="274"/>
      <c r="AF28" s="31"/>
      <c r="AG28" s="31"/>
      <c r="AH28" s="31"/>
      <c r="AI28" s="31"/>
      <c r="AJ28" s="31"/>
      <c r="AK28" s="274" t="s">
        <v>39</v>
      </c>
      <c r="AL28" s="274"/>
      <c r="AM28" s="274"/>
      <c r="AN28" s="274"/>
      <c r="AO28" s="274"/>
      <c r="AP28" s="31"/>
      <c r="AQ28" s="31"/>
      <c r="AR28" s="32"/>
      <c r="BE28" s="264"/>
    </row>
    <row r="29" spans="1:71" s="3" customFormat="1" ht="14.45" customHeight="1">
      <c r="B29" s="36"/>
      <c r="D29" s="26" t="s">
        <v>40</v>
      </c>
      <c r="F29" s="26" t="s">
        <v>41</v>
      </c>
      <c r="L29" s="277">
        <v>0.21</v>
      </c>
      <c r="M29" s="276"/>
      <c r="N29" s="276"/>
      <c r="O29" s="276"/>
      <c r="P29" s="276"/>
      <c r="W29" s="275">
        <f>ROUND(AZ54, 2)</f>
        <v>0</v>
      </c>
      <c r="X29" s="276"/>
      <c r="Y29" s="276"/>
      <c r="Z29" s="276"/>
      <c r="AA29" s="276"/>
      <c r="AB29" s="276"/>
      <c r="AC29" s="276"/>
      <c r="AD29" s="276"/>
      <c r="AE29" s="276"/>
      <c r="AK29" s="275">
        <f>ROUND(AV54, 2)</f>
        <v>0</v>
      </c>
      <c r="AL29" s="276"/>
      <c r="AM29" s="276"/>
      <c r="AN29" s="276"/>
      <c r="AO29" s="276"/>
      <c r="AR29" s="36"/>
      <c r="BE29" s="265"/>
    </row>
    <row r="30" spans="1:71" s="3" customFormat="1" ht="14.45" customHeight="1">
      <c r="B30" s="36"/>
      <c r="F30" s="26" t="s">
        <v>42</v>
      </c>
      <c r="L30" s="277">
        <v>0.15</v>
      </c>
      <c r="M30" s="276"/>
      <c r="N30" s="276"/>
      <c r="O30" s="276"/>
      <c r="P30" s="276"/>
      <c r="W30" s="275">
        <f>ROUND(BA54, 2)</f>
        <v>0</v>
      </c>
      <c r="X30" s="276"/>
      <c r="Y30" s="276"/>
      <c r="Z30" s="276"/>
      <c r="AA30" s="276"/>
      <c r="AB30" s="276"/>
      <c r="AC30" s="276"/>
      <c r="AD30" s="276"/>
      <c r="AE30" s="276"/>
      <c r="AK30" s="275">
        <f>ROUND(AW54, 2)</f>
        <v>0</v>
      </c>
      <c r="AL30" s="276"/>
      <c r="AM30" s="276"/>
      <c r="AN30" s="276"/>
      <c r="AO30" s="276"/>
      <c r="AR30" s="36"/>
      <c r="BE30" s="265"/>
    </row>
    <row r="31" spans="1:71" s="3" customFormat="1" ht="14.45" hidden="1" customHeight="1">
      <c r="B31" s="36"/>
      <c r="F31" s="26" t="s">
        <v>43</v>
      </c>
      <c r="L31" s="277">
        <v>0.21</v>
      </c>
      <c r="M31" s="276"/>
      <c r="N31" s="276"/>
      <c r="O31" s="276"/>
      <c r="P31" s="276"/>
      <c r="W31" s="275">
        <f>ROUND(BB54, 2)</f>
        <v>0</v>
      </c>
      <c r="X31" s="276"/>
      <c r="Y31" s="276"/>
      <c r="Z31" s="276"/>
      <c r="AA31" s="276"/>
      <c r="AB31" s="276"/>
      <c r="AC31" s="276"/>
      <c r="AD31" s="276"/>
      <c r="AE31" s="276"/>
      <c r="AK31" s="275">
        <v>0</v>
      </c>
      <c r="AL31" s="276"/>
      <c r="AM31" s="276"/>
      <c r="AN31" s="276"/>
      <c r="AO31" s="276"/>
      <c r="AR31" s="36"/>
      <c r="BE31" s="265"/>
    </row>
    <row r="32" spans="1:71" s="3" customFormat="1" ht="14.45" hidden="1" customHeight="1">
      <c r="B32" s="36"/>
      <c r="F32" s="26" t="s">
        <v>44</v>
      </c>
      <c r="L32" s="277">
        <v>0.15</v>
      </c>
      <c r="M32" s="276"/>
      <c r="N32" s="276"/>
      <c r="O32" s="276"/>
      <c r="P32" s="276"/>
      <c r="W32" s="275">
        <f>ROUND(BC54, 2)</f>
        <v>0</v>
      </c>
      <c r="X32" s="276"/>
      <c r="Y32" s="276"/>
      <c r="Z32" s="276"/>
      <c r="AA32" s="276"/>
      <c r="AB32" s="276"/>
      <c r="AC32" s="276"/>
      <c r="AD32" s="276"/>
      <c r="AE32" s="276"/>
      <c r="AK32" s="275">
        <v>0</v>
      </c>
      <c r="AL32" s="276"/>
      <c r="AM32" s="276"/>
      <c r="AN32" s="276"/>
      <c r="AO32" s="276"/>
      <c r="AR32" s="36"/>
      <c r="BE32" s="265"/>
    </row>
    <row r="33" spans="1:57" s="3" customFormat="1" ht="14.45" hidden="1" customHeight="1">
      <c r="B33" s="36"/>
      <c r="F33" s="26" t="s">
        <v>45</v>
      </c>
      <c r="L33" s="277">
        <v>0</v>
      </c>
      <c r="M33" s="276"/>
      <c r="N33" s="276"/>
      <c r="O33" s="276"/>
      <c r="P33" s="276"/>
      <c r="W33" s="275">
        <f>ROUND(BD54, 2)</f>
        <v>0</v>
      </c>
      <c r="X33" s="276"/>
      <c r="Y33" s="276"/>
      <c r="Z33" s="276"/>
      <c r="AA33" s="276"/>
      <c r="AB33" s="276"/>
      <c r="AC33" s="276"/>
      <c r="AD33" s="276"/>
      <c r="AE33" s="276"/>
      <c r="AK33" s="275">
        <v>0</v>
      </c>
      <c r="AL33" s="276"/>
      <c r="AM33" s="276"/>
      <c r="AN33" s="276"/>
      <c r="AO33" s="276"/>
      <c r="AR33" s="3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5.9" customHeight="1">
      <c r="A35" s="31"/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78" t="s">
        <v>48</v>
      </c>
      <c r="Y35" s="279"/>
      <c r="Z35" s="279"/>
      <c r="AA35" s="279"/>
      <c r="AB35" s="279"/>
      <c r="AC35" s="39"/>
      <c r="AD35" s="39"/>
      <c r="AE35" s="39"/>
      <c r="AF35" s="39"/>
      <c r="AG35" s="39"/>
      <c r="AH35" s="39"/>
      <c r="AI35" s="39"/>
      <c r="AJ35" s="39"/>
      <c r="AK35" s="280">
        <f>SUM(AK26:AK33)</f>
        <v>0</v>
      </c>
      <c r="AL35" s="279"/>
      <c r="AM35" s="279"/>
      <c r="AN35" s="279"/>
      <c r="AO35" s="281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6.95" customHeight="1">
      <c r="A37" s="31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  <c r="BE37" s="31"/>
    </row>
    <row r="41" spans="1:57" s="2" customFormat="1" ht="6.95" customHeight="1">
      <c r="A41" s="31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  <c r="BE41" s="31"/>
    </row>
    <row r="42" spans="1:57" s="2" customFormat="1" ht="24.95" customHeight="1">
      <c r="A42" s="31"/>
      <c r="B42" s="32"/>
      <c r="C42" s="20" t="s">
        <v>49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2"/>
      <c r="BE42" s="31"/>
    </row>
    <row r="43" spans="1:57" s="2" customFormat="1" ht="6.95" customHeight="1">
      <c r="A43" s="31"/>
      <c r="B43" s="3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2"/>
      <c r="BE43" s="31"/>
    </row>
    <row r="44" spans="1:57" s="4" customFormat="1" ht="12" customHeight="1">
      <c r="B44" s="45"/>
      <c r="C44" s="26" t="s">
        <v>14</v>
      </c>
      <c r="L44" s="4" t="str">
        <f>K5</f>
        <v>21-0918</v>
      </c>
      <c r="AR44" s="45"/>
    </row>
    <row r="45" spans="1:57" s="5" customFormat="1" ht="36.950000000000003" customHeight="1">
      <c r="B45" s="46"/>
      <c r="C45" s="47" t="s">
        <v>17</v>
      </c>
      <c r="L45" s="282" t="str">
        <f>K6</f>
        <v>Výměna střešní krytiny garáží v areálu Městské vodohospodářské Třeboň</v>
      </c>
      <c r="M45" s="283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R45" s="46"/>
    </row>
    <row r="46" spans="1:57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2"/>
      <c r="BE46" s="31"/>
    </row>
    <row r="47" spans="1:57" s="2" customFormat="1" ht="12" customHeight="1">
      <c r="A47" s="31"/>
      <c r="B47" s="32"/>
      <c r="C47" s="26" t="s">
        <v>21</v>
      </c>
      <c r="D47" s="31"/>
      <c r="E47" s="31"/>
      <c r="F47" s="31"/>
      <c r="G47" s="31"/>
      <c r="H47" s="31"/>
      <c r="I47" s="31"/>
      <c r="J47" s="31"/>
      <c r="K47" s="31"/>
      <c r="L47" s="48" t="str">
        <f>IF(K8="","",K8)</f>
        <v>Třeboň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6" t="s">
        <v>23</v>
      </c>
      <c r="AJ47" s="31"/>
      <c r="AK47" s="31"/>
      <c r="AL47" s="31"/>
      <c r="AM47" s="284" t="str">
        <f>IF(AN8= "","",AN8)</f>
        <v>24. 9. 2021</v>
      </c>
      <c r="AN47" s="284"/>
      <c r="AO47" s="31"/>
      <c r="AP47" s="31"/>
      <c r="AQ47" s="31"/>
      <c r="AR47" s="32"/>
      <c r="BE47" s="31"/>
    </row>
    <row r="48" spans="1:57" s="2" customFormat="1" ht="6.95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2"/>
      <c r="BE48" s="31"/>
    </row>
    <row r="49" spans="1:91" s="2" customFormat="1" ht="15.2" customHeight="1">
      <c r="A49" s="31"/>
      <c r="B49" s="32"/>
      <c r="C49" s="26" t="s">
        <v>25</v>
      </c>
      <c r="D49" s="31"/>
      <c r="E49" s="31"/>
      <c r="F49" s="31"/>
      <c r="G49" s="31"/>
      <c r="H49" s="31"/>
      <c r="I49" s="31"/>
      <c r="J49" s="31"/>
      <c r="K49" s="31"/>
      <c r="L49" s="4" t="str">
        <f>IF(E11= "","",E11)</f>
        <v xml:space="preserve"> 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6" t="s">
        <v>31</v>
      </c>
      <c r="AJ49" s="31"/>
      <c r="AK49" s="31"/>
      <c r="AL49" s="31"/>
      <c r="AM49" s="285" t="str">
        <f>IF(E17="","",E17)</f>
        <v xml:space="preserve"> </v>
      </c>
      <c r="AN49" s="286"/>
      <c r="AO49" s="286"/>
      <c r="AP49" s="286"/>
      <c r="AQ49" s="31"/>
      <c r="AR49" s="32"/>
      <c r="AS49" s="287" t="s">
        <v>50</v>
      </c>
      <c r="AT49" s="288"/>
      <c r="AU49" s="50"/>
      <c r="AV49" s="50"/>
      <c r="AW49" s="50"/>
      <c r="AX49" s="50"/>
      <c r="AY49" s="50"/>
      <c r="AZ49" s="50"/>
      <c r="BA49" s="50"/>
      <c r="BB49" s="50"/>
      <c r="BC49" s="50"/>
      <c r="BD49" s="51"/>
      <c r="BE49" s="31"/>
    </row>
    <row r="50" spans="1:91" s="2" customFormat="1" ht="15.2" customHeight="1">
      <c r="A50" s="31"/>
      <c r="B50" s="32"/>
      <c r="C50" s="26" t="s">
        <v>29</v>
      </c>
      <c r="D50" s="31"/>
      <c r="E50" s="31"/>
      <c r="F50" s="31"/>
      <c r="G50" s="31"/>
      <c r="H50" s="31"/>
      <c r="I50" s="31"/>
      <c r="J50" s="31"/>
      <c r="K50" s="31"/>
      <c r="L50" s="4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6" t="s">
        <v>33</v>
      </c>
      <c r="AJ50" s="31"/>
      <c r="AK50" s="31"/>
      <c r="AL50" s="31"/>
      <c r="AM50" s="285" t="str">
        <f>IF(E20="","",E20)</f>
        <v xml:space="preserve"> </v>
      </c>
      <c r="AN50" s="286"/>
      <c r="AO50" s="286"/>
      <c r="AP50" s="286"/>
      <c r="AQ50" s="31"/>
      <c r="AR50" s="32"/>
      <c r="AS50" s="289"/>
      <c r="AT50" s="290"/>
      <c r="AU50" s="52"/>
      <c r="AV50" s="52"/>
      <c r="AW50" s="52"/>
      <c r="AX50" s="52"/>
      <c r="AY50" s="52"/>
      <c r="AZ50" s="52"/>
      <c r="BA50" s="52"/>
      <c r="BB50" s="52"/>
      <c r="BC50" s="52"/>
      <c r="BD50" s="53"/>
      <c r="BE50" s="31"/>
    </row>
    <row r="51" spans="1:91" s="2" customFormat="1" ht="10.9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2"/>
      <c r="AS51" s="289"/>
      <c r="AT51" s="290"/>
      <c r="AU51" s="52"/>
      <c r="AV51" s="52"/>
      <c r="AW51" s="52"/>
      <c r="AX51" s="52"/>
      <c r="AY51" s="52"/>
      <c r="AZ51" s="52"/>
      <c r="BA51" s="52"/>
      <c r="BB51" s="52"/>
      <c r="BC51" s="52"/>
      <c r="BD51" s="53"/>
      <c r="BE51" s="31"/>
    </row>
    <row r="52" spans="1:91" s="2" customFormat="1" ht="29.25" customHeight="1">
      <c r="A52" s="31"/>
      <c r="B52" s="32"/>
      <c r="C52" s="291" t="s">
        <v>51</v>
      </c>
      <c r="D52" s="292"/>
      <c r="E52" s="292"/>
      <c r="F52" s="292"/>
      <c r="G52" s="292"/>
      <c r="H52" s="54"/>
      <c r="I52" s="293" t="s">
        <v>52</v>
      </c>
      <c r="J52" s="292"/>
      <c r="K52" s="292"/>
      <c r="L52" s="292"/>
      <c r="M52" s="292"/>
      <c r="N52" s="292"/>
      <c r="O52" s="292"/>
      <c r="P52" s="292"/>
      <c r="Q52" s="292"/>
      <c r="R52" s="292"/>
      <c r="S52" s="292"/>
      <c r="T52" s="292"/>
      <c r="U52" s="292"/>
      <c r="V52" s="292"/>
      <c r="W52" s="292"/>
      <c r="X52" s="292"/>
      <c r="Y52" s="292"/>
      <c r="Z52" s="292"/>
      <c r="AA52" s="292"/>
      <c r="AB52" s="292"/>
      <c r="AC52" s="292"/>
      <c r="AD52" s="292"/>
      <c r="AE52" s="292"/>
      <c r="AF52" s="292"/>
      <c r="AG52" s="294" t="s">
        <v>53</v>
      </c>
      <c r="AH52" s="292"/>
      <c r="AI52" s="292"/>
      <c r="AJ52" s="292"/>
      <c r="AK52" s="292"/>
      <c r="AL52" s="292"/>
      <c r="AM52" s="292"/>
      <c r="AN52" s="293" t="s">
        <v>54</v>
      </c>
      <c r="AO52" s="292"/>
      <c r="AP52" s="292"/>
      <c r="AQ52" s="55" t="s">
        <v>55</v>
      </c>
      <c r="AR52" s="32"/>
      <c r="AS52" s="56" t="s">
        <v>56</v>
      </c>
      <c r="AT52" s="57" t="s">
        <v>57</v>
      </c>
      <c r="AU52" s="57" t="s">
        <v>58</v>
      </c>
      <c r="AV52" s="57" t="s">
        <v>59</v>
      </c>
      <c r="AW52" s="57" t="s">
        <v>60</v>
      </c>
      <c r="AX52" s="57" t="s">
        <v>61</v>
      </c>
      <c r="AY52" s="57" t="s">
        <v>62</v>
      </c>
      <c r="AZ52" s="57" t="s">
        <v>63</v>
      </c>
      <c r="BA52" s="57" t="s">
        <v>64</v>
      </c>
      <c r="BB52" s="57" t="s">
        <v>65</v>
      </c>
      <c r="BC52" s="57" t="s">
        <v>66</v>
      </c>
      <c r="BD52" s="58" t="s">
        <v>67</v>
      </c>
      <c r="BE52" s="31"/>
    </row>
    <row r="53" spans="1:91" s="2" customFormat="1" ht="10.9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2"/>
      <c r="AS53" s="59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  <c r="BE53" s="31"/>
    </row>
    <row r="54" spans="1:91" s="6" customFormat="1" ht="32.450000000000003" customHeight="1">
      <c r="B54" s="62"/>
      <c r="C54" s="63" t="s">
        <v>68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298">
        <f>ROUND(SUM(AG55:AG56),2)</f>
        <v>0</v>
      </c>
      <c r="AH54" s="298"/>
      <c r="AI54" s="298"/>
      <c r="AJ54" s="298"/>
      <c r="AK54" s="298"/>
      <c r="AL54" s="298"/>
      <c r="AM54" s="298"/>
      <c r="AN54" s="299">
        <f>SUM(AG54,AT54)</f>
        <v>0</v>
      </c>
      <c r="AO54" s="299"/>
      <c r="AP54" s="299"/>
      <c r="AQ54" s="66" t="s">
        <v>3</v>
      </c>
      <c r="AR54" s="62"/>
      <c r="AS54" s="67">
        <f>ROUND(SUM(AS55:AS56),2)</f>
        <v>0</v>
      </c>
      <c r="AT54" s="68">
        <f>ROUND(SUM(AV54:AW54),2)</f>
        <v>0</v>
      </c>
      <c r="AU54" s="69">
        <f>ROUND(SUM(AU55:AU56),5)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ROUND(SUM(AZ55:AZ56),2)</f>
        <v>0</v>
      </c>
      <c r="BA54" s="68">
        <f>ROUND(SUM(BA55:BA56),2)</f>
        <v>0</v>
      </c>
      <c r="BB54" s="68">
        <f>ROUND(SUM(BB55:BB56),2)</f>
        <v>0</v>
      </c>
      <c r="BC54" s="68">
        <f>ROUND(SUM(BC55:BC56),2)</f>
        <v>0</v>
      </c>
      <c r="BD54" s="70">
        <f>ROUND(SUM(BD55:BD56),2)</f>
        <v>0</v>
      </c>
      <c r="BS54" s="71" t="s">
        <v>69</v>
      </c>
      <c r="BT54" s="71" t="s">
        <v>70</v>
      </c>
      <c r="BU54" s="72" t="s">
        <v>71</v>
      </c>
      <c r="BV54" s="71" t="s">
        <v>72</v>
      </c>
      <c r="BW54" s="71" t="s">
        <v>5</v>
      </c>
      <c r="BX54" s="71" t="s">
        <v>73</v>
      </c>
      <c r="CL54" s="71" t="s">
        <v>3</v>
      </c>
    </row>
    <row r="55" spans="1:91" s="7" customFormat="1" ht="16.5" customHeight="1">
      <c r="A55" s="73" t="s">
        <v>74</v>
      </c>
      <c r="B55" s="74"/>
      <c r="C55" s="75"/>
      <c r="D55" s="297" t="s">
        <v>75</v>
      </c>
      <c r="E55" s="297"/>
      <c r="F55" s="297"/>
      <c r="G55" s="297"/>
      <c r="H55" s="297"/>
      <c r="I55" s="76"/>
      <c r="J55" s="297" t="s">
        <v>76</v>
      </c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  <c r="AA55" s="297"/>
      <c r="AB55" s="297"/>
      <c r="AC55" s="297"/>
      <c r="AD55" s="297"/>
      <c r="AE55" s="297"/>
      <c r="AF55" s="297"/>
      <c r="AG55" s="295">
        <f>'01 - stavební část'!J30</f>
        <v>0</v>
      </c>
      <c r="AH55" s="296"/>
      <c r="AI55" s="296"/>
      <c r="AJ55" s="296"/>
      <c r="AK55" s="296"/>
      <c r="AL55" s="296"/>
      <c r="AM55" s="296"/>
      <c r="AN55" s="295">
        <f>SUM(AG55,AT55)</f>
        <v>0</v>
      </c>
      <c r="AO55" s="296"/>
      <c r="AP55" s="296"/>
      <c r="AQ55" s="77" t="s">
        <v>77</v>
      </c>
      <c r="AR55" s="74"/>
      <c r="AS55" s="78">
        <v>0</v>
      </c>
      <c r="AT55" s="79">
        <f>ROUND(SUM(AV55:AW55),2)</f>
        <v>0</v>
      </c>
      <c r="AU55" s="80">
        <f>'01 - stavební část'!P88</f>
        <v>0</v>
      </c>
      <c r="AV55" s="79">
        <f>'01 - stavební část'!J33</f>
        <v>0</v>
      </c>
      <c r="AW55" s="79">
        <f>'01 - stavební část'!J34</f>
        <v>0</v>
      </c>
      <c r="AX55" s="79">
        <f>'01 - stavební část'!J35</f>
        <v>0</v>
      </c>
      <c r="AY55" s="79">
        <f>'01 - stavební část'!J36</f>
        <v>0</v>
      </c>
      <c r="AZ55" s="79">
        <f>'01 - stavební část'!F33</f>
        <v>0</v>
      </c>
      <c r="BA55" s="79">
        <f>'01 - stavební část'!F34</f>
        <v>0</v>
      </c>
      <c r="BB55" s="79">
        <f>'01 - stavební část'!F35</f>
        <v>0</v>
      </c>
      <c r="BC55" s="79">
        <f>'01 - stavební část'!F36</f>
        <v>0</v>
      </c>
      <c r="BD55" s="81">
        <f>'01 - stavební část'!F37</f>
        <v>0</v>
      </c>
      <c r="BT55" s="82" t="s">
        <v>78</v>
      </c>
      <c r="BV55" s="82" t="s">
        <v>72</v>
      </c>
      <c r="BW55" s="82" t="s">
        <v>79</v>
      </c>
      <c r="BX55" s="82" t="s">
        <v>5</v>
      </c>
      <c r="CL55" s="82" t="s">
        <v>3</v>
      </c>
      <c r="CM55" s="82" t="s">
        <v>80</v>
      </c>
    </row>
    <row r="56" spans="1:91" s="7" customFormat="1" ht="16.5" customHeight="1">
      <c r="A56" s="73" t="s">
        <v>74</v>
      </c>
      <c r="B56" s="74"/>
      <c r="C56" s="75"/>
      <c r="D56" s="297" t="s">
        <v>81</v>
      </c>
      <c r="E56" s="297"/>
      <c r="F56" s="297"/>
      <c r="G56" s="297"/>
      <c r="H56" s="297"/>
      <c r="I56" s="76"/>
      <c r="J56" s="297" t="s">
        <v>82</v>
      </c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  <c r="AA56" s="297"/>
      <c r="AB56" s="297"/>
      <c r="AC56" s="297"/>
      <c r="AD56" s="297"/>
      <c r="AE56" s="297"/>
      <c r="AF56" s="297"/>
      <c r="AG56" s="295">
        <f>'VON - vedlejší a ostatní ...'!J30</f>
        <v>0</v>
      </c>
      <c r="AH56" s="296"/>
      <c r="AI56" s="296"/>
      <c r="AJ56" s="296"/>
      <c r="AK56" s="296"/>
      <c r="AL56" s="296"/>
      <c r="AM56" s="296"/>
      <c r="AN56" s="295">
        <f>SUM(AG56,AT56)</f>
        <v>0</v>
      </c>
      <c r="AO56" s="296"/>
      <c r="AP56" s="296"/>
      <c r="AQ56" s="77" t="s">
        <v>81</v>
      </c>
      <c r="AR56" s="74"/>
      <c r="AS56" s="83">
        <v>0</v>
      </c>
      <c r="AT56" s="84">
        <f>ROUND(SUM(AV56:AW56),2)</f>
        <v>0</v>
      </c>
      <c r="AU56" s="85">
        <f>'VON - vedlejší a ostatní ...'!P82</f>
        <v>0</v>
      </c>
      <c r="AV56" s="84">
        <f>'VON - vedlejší a ostatní ...'!J33</f>
        <v>0</v>
      </c>
      <c r="AW56" s="84">
        <f>'VON - vedlejší a ostatní ...'!J34</f>
        <v>0</v>
      </c>
      <c r="AX56" s="84">
        <f>'VON - vedlejší a ostatní ...'!J35</f>
        <v>0</v>
      </c>
      <c r="AY56" s="84">
        <f>'VON - vedlejší a ostatní ...'!J36</f>
        <v>0</v>
      </c>
      <c r="AZ56" s="84">
        <f>'VON - vedlejší a ostatní ...'!F33</f>
        <v>0</v>
      </c>
      <c r="BA56" s="84">
        <f>'VON - vedlejší a ostatní ...'!F34</f>
        <v>0</v>
      </c>
      <c r="BB56" s="84">
        <f>'VON - vedlejší a ostatní ...'!F35</f>
        <v>0</v>
      </c>
      <c r="BC56" s="84">
        <f>'VON - vedlejší a ostatní ...'!F36</f>
        <v>0</v>
      </c>
      <c r="BD56" s="86">
        <f>'VON - vedlejší a ostatní ...'!F37</f>
        <v>0</v>
      </c>
      <c r="BT56" s="82" t="s">
        <v>78</v>
      </c>
      <c r="BV56" s="82" t="s">
        <v>72</v>
      </c>
      <c r="BW56" s="82" t="s">
        <v>83</v>
      </c>
      <c r="BX56" s="82" t="s">
        <v>5</v>
      </c>
      <c r="CL56" s="82" t="s">
        <v>3</v>
      </c>
      <c r="CM56" s="82" t="s">
        <v>80</v>
      </c>
    </row>
    <row r="57" spans="1:91" s="2" customFormat="1" ht="30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2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91" s="2" customFormat="1" ht="6.95" customHeight="1">
      <c r="A58" s="31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2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</sheetData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stavební část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0" t="s">
        <v>6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6" t="s">
        <v>79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" customFormat="1" ht="24.95" customHeight="1">
      <c r="B4" s="19"/>
      <c r="D4" s="20" t="s">
        <v>84</v>
      </c>
      <c r="L4" s="19"/>
      <c r="M4" s="8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26.25" customHeight="1">
      <c r="B7" s="19"/>
      <c r="E7" s="301" t="str">
        <f>'Rekapitulace stavby'!K6</f>
        <v>Výměna střešní krytiny garáží v areálu Městské vodohospodářské Třeboň</v>
      </c>
      <c r="F7" s="302"/>
      <c r="G7" s="302"/>
      <c r="H7" s="302"/>
      <c r="L7" s="19"/>
    </row>
    <row r="8" spans="1:46" s="2" customFormat="1" ht="12" customHeight="1">
      <c r="A8" s="31"/>
      <c r="B8" s="32"/>
      <c r="C8" s="31"/>
      <c r="D8" s="26" t="s">
        <v>85</v>
      </c>
      <c r="E8" s="31"/>
      <c r="F8" s="31"/>
      <c r="G8" s="31"/>
      <c r="H8" s="31"/>
      <c r="I8" s="31"/>
      <c r="J8" s="31"/>
      <c r="K8" s="31"/>
      <c r="L8" s="8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82" t="s">
        <v>86</v>
      </c>
      <c r="F9" s="303"/>
      <c r="G9" s="303"/>
      <c r="H9" s="303"/>
      <c r="I9" s="31"/>
      <c r="J9" s="31"/>
      <c r="K9" s="31"/>
      <c r="L9" s="8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8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3</v>
      </c>
      <c r="G11" s="31"/>
      <c r="H11" s="31"/>
      <c r="I11" s="26" t="s">
        <v>20</v>
      </c>
      <c r="J11" s="24" t="s">
        <v>3</v>
      </c>
      <c r="K11" s="31"/>
      <c r="L11" s="8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49" t="str">
        <f>'Rekapitulace stavby'!AN8</f>
        <v>24. 9. 2021</v>
      </c>
      <c r="K12" s="31"/>
      <c r="L12" s="8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8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tr">
        <f>IF('Rekapitulace stavby'!AN10="","",'Rekapitulace stavby'!AN10)</f>
        <v/>
      </c>
      <c r="K14" s="31"/>
      <c r="L14" s="8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28</v>
      </c>
      <c r="J15" s="24" t="str">
        <f>IF('Rekapitulace stavby'!AN11="","",'Rekapitulace stavby'!AN11)</f>
        <v/>
      </c>
      <c r="K15" s="31"/>
      <c r="L15" s="8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8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8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304" t="str">
        <f>'Rekapitulace stavby'!E14</f>
        <v>Vyplň údaj</v>
      </c>
      <c r="F18" s="266"/>
      <c r="G18" s="266"/>
      <c r="H18" s="266"/>
      <c r="I18" s="26" t="s">
        <v>28</v>
      </c>
      <c r="J18" s="27" t="str">
        <f>'Rekapitulace stavby'!AN14</f>
        <v>Vyplň údaj</v>
      </c>
      <c r="K18" s="31"/>
      <c r="L18" s="8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8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tr">
        <f>IF('Rekapitulace stavby'!AN16="","",'Rekapitulace stavby'!AN16)</f>
        <v/>
      </c>
      <c r="K20" s="31"/>
      <c r="L20" s="8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8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8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33</v>
      </c>
      <c r="E23" s="31"/>
      <c r="F23" s="31"/>
      <c r="G23" s="31"/>
      <c r="H23" s="31"/>
      <c r="I23" s="26" t="s">
        <v>26</v>
      </c>
      <c r="J23" s="24" t="str">
        <f>IF('Rekapitulace stavby'!AN19="","",'Rekapitulace stavby'!AN19)</f>
        <v/>
      </c>
      <c r="K23" s="31"/>
      <c r="L23" s="8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8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8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8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89"/>
      <c r="B27" s="90"/>
      <c r="C27" s="89"/>
      <c r="D27" s="89"/>
      <c r="E27" s="271" t="s">
        <v>3</v>
      </c>
      <c r="F27" s="271"/>
      <c r="G27" s="271"/>
      <c r="H27" s="27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8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8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2" t="s">
        <v>36</v>
      </c>
      <c r="E30" s="31"/>
      <c r="F30" s="31"/>
      <c r="G30" s="31"/>
      <c r="H30" s="31"/>
      <c r="I30" s="31"/>
      <c r="J30" s="65">
        <f>ROUND(J88, 2)</f>
        <v>0</v>
      </c>
      <c r="K30" s="31"/>
      <c r="L30" s="8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8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35" t="s">
        <v>37</v>
      </c>
      <c r="J32" s="35" t="s">
        <v>39</v>
      </c>
      <c r="K32" s="31"/>
      <c r="L32" s="8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3" t="s">
        <v>40</v>
      </c>
      <c r="E33" s="26" t="s">
        <v>41</v>
      </c>
      <c r="F33" s="94">
        <f>ROUND((SUM(BE88:BE196)),  2)</f>
        <v>0</v>
      </c>
      <c r="G33" s="31"/>
      <c r="H33" s="31"/>
      <c r="I33" s="95">
        <v>0.21</v>
      </c>
      <c r="J33" s="94">
        <f>ROUND(((SUM(BE88:BE196))*I33),  2)</f>
        <v>0</v>
      </c>
      <c r="K33" s="31"/>
      <c r="L33" s="8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42</v>
      </c>
      <c r="F34" s="94">
        <f>ROUND((SUM(BF88:BF196)),  2)</f>
        <v>0</v>
      </c>
      <c r="G34" s="31"/>
      <c r="H34" s="31"/>
      <c r="I34" s="95">
        <v>0.15</v>
      </c>
      <c r="J34" s="94">
        <f>ROUND(((SUM(BF88:BF196))*I34),  2)</f>
        <v>0</v>
      </c>
      <c r="K34" s="31"/>
      <c r="L34" s="8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43</v>
      </c>
      <c r="F35" s="94">
        <f>ROUND((SUM(BG88:BG196)),  2)</f>
        <v>0</v>
      </c>
      <c r="G35" s="31"/>
      <c r="H35" s="31"/>
      <c r="I35" s="95">
        <v>0.21</v>
      </c>
      <c r="J35" s="94">
        <f>0</f>
        <v>0</v>
      </c>
      <c r="K35" s="31"/>
      <c r="L35" s="8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94">
        <f>ROUND((SUM(BH88:BH196)),  2)</f>
        <v>0</v>
      </c>
      <c r="G36" s="31"/>
      <c r="H36" s="31"/>
      <c r="I36" s="95">
        <v>0.15</v>
      </c>
      <c r="J36" s="94">
        <f>0</f>
        <v>0</v>
      </c>
      <c r="K36" s="31"/>
      <c r="L36" s="8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94">
        <f>ROUND((SUM(BI88:BI196)),  2)</f>
        <v>0</v>
      </c>
      <c r="G37" s="31"/>
      <c r="H37" s="31"/>
      <c r="I37" s="95">
        <v>0</v>
      </c>
      <c r="J37" s="94">
        <f>0</f>
        <v>0</v>
      </c>
      <c r="K37" s="31"/>
      <c r="L37" s="8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8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0</v>
      </c>
      <c r="K39" s="101"/>
      <c r="L39" s="8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8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8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87</v>
      </c>
      <c r="D45" s="31"/>
      <c r="E45" s="31"/>
      <c r="F45" s="31"/>
      <c r="G45" s="31"/>
      <c r="H45" s="31"/>
      <c r="I45" s="31"/>
      <c r="J45" s="31"/>
      <c r="K45" s="31"/>
      <c r="L45" s="88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88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17</v>
      </c>
      <c r="D47" s="31"/>
      <c r="E47" s="31"/>
      <c r="F47" s="31"/>
      <c r="G47" s="31"/>
      <c r="H47" s="31"/>
      <c r="I47" s="31"/>
      <c r="J47" s="31"/>
      <c r="K47" s="31"/>
      <c r="L47" s="88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26.25" customHeight="1">
      <c r="A48" s="31"/>
      <c r="B48" s="32"/>
      <c r="C48" s="31"/>
      <c r="D48" s="31"/>
      <c r="E48" s="301" t="str">
        <f>E7</f>
        <v>Výměna střešní krytiny garáží v areálu Městské vodohospodářské Třeboň</v>
      </c>
      <c r="F48" s="302"/>
      <c r="G48" s="302"/>
      <c r="H48" s="302"/>
      <c r="I48" s="31"/>
      <c r="J48" s="31"/>
      <c r="K48" s="31"/>
      <c r="L48" s="88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85</v>
      </c>
      <c r="D49" s="31"/>
      <c r="E49" s="31"/>
      <c r="F49" s="31"/>
      <c r="G49" s="31"/>
      <c r="H49" s="31"/>
      <c r="I49" s="31"/>
      <c r="J49" s="31"/>
      <c r="K49" s="31"/>
      <c r="L49" s="88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282" t="str">
        <f>E9</f>
        <v>01 - stavební část</v>
      </c>
      <c r="F50" s="303"/>
      <c r="G50" s="303"/>
      <c r="H50" s="303"/>
      <c r="I50" s="31"/>
      <c r="J50" s="31"/>
      <c r="K50" s="31"/>
      <c r="L50" s="88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88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1"/>
      <c r="E52" s="31"/>
      <c r="F52" s="24" t="str">
        <f>F12</f>
        <v>Třeboň</v>
      </c>
      <c r="G52" s="31"/>
      <c r="H52" s="31"/>
      <c r="I52" s="26" t="s">
        <v>23</v>
      </c>
      <c r="J52" s="49" t="str">
        <f>IF(J12="","",J12)</f>
        <v>24. 9. 2021</v>
      </c>
      <c r="K52" s="31"/>
      <c r="L52" s="88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88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1"/>
      <c r="E54" s="31"/>
      <c r="F54" s="24" t="str">
        <f>E15</f>
        <v xml:space="preserve"> </v>
      </c>
      <c r="G54" s="31"/>
      <c r="H54" s="31"/>
      <c r="I54" s="26" t="s">
        <v>31</v>
      </c>
      <c r="J54" s="29" t="str">
        <f>E21</f>
        <v xml:space="preserve"> </v>
      </c>
      <c r="K54" s="31"/>
      <c r="L54" s="88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1"/>
      <c r="E55" s="31"/>
      <c r="F55" s="24" t="str">
        <f>IF(E18="","",E18)</f>
        <v>Vyplň údaj</v>
      </c>
      <c r="G55" s="31"/>
      <c r="H55" s="31"/>
      <c r="I55" s="26" t="s">
        <v>33</v>
      </c>
      <c r="J55" s="29" t="str">
        <f>E24</f>
        <v xml:space="preserve"> </v>
      </c>
      <c r="K55" s="31"/>
      <c r="L55" s="88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88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2" t="s">
        <v>88</v>
      </c>
      <c r="D57" s="96"/>
      <c r="E57" s="96"/>
      <c r="F57" s="96"/>
      <c r="G57" s="96"/>
      <c r="H57" s="96"/>
      <c r="I57" s="96"/>
      <c r="J57" s="103" t="s">
        <v>89</v>
      </c>
      <c r="K57" s="96"/>
      <c r="L57" s="88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88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04" t="s">
        <v>68</v>
      </c>
      <c r="D59" s="31"/>
      <c r="E59" s="31"/>
      <c r="F59" s="31"/>
      <c r="G59" s="31"/>
      <c r="H59" s="31"/>
      <c r="I59" s="31"/>
      <c r="J59" s="65">
        <f>J88</f>
        <v>0</v>
      </c>
      <c r="K59" s="31"/>
      <c r="L59" s="88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6" t="s">
        <v>90</v>
      </c>
    </row>
    <row r="60" spans="1:47" s="9" customFormat="1" ht="24.95" customHeight="1">
      <c r="B60" s="105"/>
      <c r="D60" s="106" t="s">
        <v>91</v>
      </c>
      <c r="E60" s="107"/>
      <c r="F60" s="107"/>
      <c r="G60" s="107"/>
      <c r="H60" s="107"/>
      <c r="I60" s="107"/>
      <c r="J60" s="108">
        <f>J89</f>
        <v>0</v>
      </c>
      <c r="L60" s="105"/>
    </row>
    <row r="61" spans="1:47" s="10" customFormat="1" ht="19.899999999999999" customHeight="1">
      <c r="B61" s="109"/>
      <c r="D61" s="110" t="s">
        <v>92</v>
      </c>
      <c r="E61" s="111"/>
      <c r="F61" s="111"/>
      <c r="G61" s="111"/>
      <c r="H61" s="111"/>
      <c r="I61" s="111"/>
      <c r="J61" s="112">
        <f>J90</f>
        <v>0</v>
      </c>
      <c r="L61" s="109"/>
    </row>
    <row r="62" spans="1:47" s="10" customFormat="1" ht="19.899999999999999" customHeight="1">
      <c r="B62" s="109"/>
      <c r="D62" s="110" t="s">
        <v>93</v>
      </c>
      <c r="E62" s="111"/>
      <c r="F62" s="111"/>
      <c r="G62" s="111"/>
      <c r="H62" s="111"/>
      <c r="I62" s="111"/>
      <c r="J62" s="112">
        <f>J98</f>
        <v>0</v>
      </c>
      <c r="L62" s="109"/>
    </row>
    <row r="63" spans="1:47" s="9" customFormat="1" ht="24.95" customHeight="1">
      <c r="B63" s="105"/>
      <c r="D63" s="106" t="s">
        <v>94</v>
      </c>
      <c r="E63" s="107"/>
      <c r="F63" s="107"/>
      <c r="G63" s="107"/>
      <c r="H63" s="107"/>
      <c r="I63" s="107"/>
      <c r="J63" s="108">
        <f>J114</f>
        <v>0</v>
      </c>
      <c r="L63" s="105"/>
    </row>
    <row r="64" spans="1:47" s="10" customFormat="1" ht="19.899999999999999" customHeight="1">
      <c r="B64" s="109"/>
      <c r="D64" s="110" t="s">
        <v>95</v>
      </c>
      <c r="E64" s="111"/>
      <c r="F64" s="111"/>
      <c r="G64" s="111"/>
      <c r="H64" s="111"/>
      <c r="I64" s="111"/>
      <c r="J64" s="112">
        <f>J115</f>
        <v>0</v>
      </c>
      <c r="L64" s="109"/>
    </row>
    <row r="65" spans="1:31" s="10" customFormat="1" ht="19.899999999999999" customHeight="1">
      <c r="B65" s="109"/>
      <c r="D65" s="110" t="s">
        <v>96</v>
      </c>
      <c r="E65" s="111"/>
      <c r="F65" s="111"/>
      <c r="G65" s="111"/>
      <c r="H65" s="111"/>
      <c r="I65" s="111"/>
      <c r="J65" s="112">
        <f>J118</f>
        <v>0</v>
      </c>
      <c r="L65" s="109"/>
    </row>
    <row r="66" spans="1:31" s="10" customFormat="1" ht="19.899999999999999" customHeight="1">
      <c r="B66" s="109"/>
      <c r="D66" s="110" t="s">
        <v>97</v>
      </c>
      <c r="E66" s="111"/>
      <c r="F66" s="111"/>
      <c r="G66" s="111"/>
      <c r="H66" s="111"/>
      <c r="I66" s="111"/>
      <c r="J66" s="112">
        <f>J146</f>
        <v>0</v>
      </c>
      <c r="L66" s="109"/>
    </row>
    <row r="67" spans="1:31" s="10" customFormat="1" ht="19.899999999999999" customHeight="1">
      <c r="B67" s="109"/>
      <c r="D67" s="110" t="s">
        <v>98</v>
      </c>
      <c r="E67" s="111"/>
      <c r="F67" s="111"/>
      <c r="G67" s="111"/>
      <c r="H67" s="111"/>
      <c r="I67" s="111"/>
      <c r="J67" s="112">
        <f>J161</f>
        <v>0</v>
      </c>
      <c r="L67" s="109"/>
    </row>
    <row r="68" spans="1:31" s="10" customFormat="1" ht="19.899999999999999" customHeight="1">
      <c r="B68" s="109"/>
      <c r="D68" s="110" t="s">
        <v>99</v>
      </c>
      <c r="E68" s="111"/>
      <c r="F68" s="111"/>
      <c r="G68" s="111"/>
      <c r="H68" s="111"/>
      <c r="I68" s="111"/>
      <c r="J68" s="112">
        <f>J187</f>
        <v>0</v>
      </c>
      <c r="L68" s="109"/>
    </row>
    <row r="69" spans="1:31" s="2" customFormat="1" ht="21.75" customHeight="1">
      <c r="A69" s="31"/>
      <c r="B69" s="32"/>
      <c r="C69" s="31"/>
      <c r="D69" s="31"/>
      <c r="E69" s="31"/>
      <c r="F69" s="31"/>
      <c r="G69" s="31"/>
      <c r="H69" s="31"/>
      <c r="I69" s="31"/>
      <c r="J69" s="31"/>
      <c r="K69" s="31"/>
      <c r="L69" s="88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88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4" spans="1:31" s="2" customFormat="1" ht="6.95" customHeight="1">
      <c r="A74" s="31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88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24.95" customHeight="1">
      <c r="A75" s="31"/>
      <c r="B75" s="32"/>
      <c r="C75" s="20" t="s">
        <v>100</v>
      </c>
      <c r="D75" s="31"/>
      <c r="E75" s="31"/>
      <c r="F75" s="31"/>
      <c r="G75" s="31"/>
      <c r="H75" s="31"/>
      <c r="I75" s="31"/>
      <c r="J75" s="31"/>
      <c r="K75" s="31"/>
      <c r="L75" s="88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8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6" t="s">
        <v>17</v>
      </c>
      <c r="D77" s="31"/>
      <c r="E77" s="31"/>
      <c r="F77" s="31"/>
      <c r="G77" s="31"/>
      <c r="H77" s="31"/>
      <c r="I77" s="31"/>
      <c r="J77" s="31"/>
      <c r="K77" s="31"/>
      <c r="L77" s="8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26.25" customHeight="1">
      <c r="A78" s="31"/>
      <c r="B78" s="32"/>
      <c r="C78" s="31"/>
      <c r="D78" s="31"/>
      <c r="E78" s="301" t="str">
        <f>E7</f>
        <v>Výměna střešní krytiny garáží v areálu Městské vodohospodářské Třeboň</v>
      </c>
      <c r="F78" s="302"/>
      <c r="G78" s="302"/>
      <c r="H78" s="302"/>
      <c r="I78" s="31"/>
      <c r="J78" s="31"/>
      <c r="K78" s="31"/>
      <c r="L78" s="88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85</v>
      </c>
      <c r="D79" s="31"/>
      <c r="E79" s="31"/>
      <c r="F79" s="31"/>
      <c r="G79" s="31"/>
      <c r="H79" s="31"/>
      <c r="I79" s="31"/>
      <c r="J79" s="31"/>
      <c r="K79" s="31"/>
      <c r="L79" s="88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6.5" customHeight="1">
      <c r="A80" s="31"/>
      <c r="B80" s="32"/>
      <c r="C80" s="31"/>
      <c r="D80" s="31"/>
      <c r="E80" s="282" t="str">
        <f>E9</f>
        <v>01 - stavební část</v>
      </c>
      <c r="F80" s="303"/>
      <c r="G80" s="303"/>
      <c r="H80" s="303"/>
      <c r="I80" s="31"/>
      <c r="J80" s="31"/>
      <c r="K80" s="31"/>
      <c r="L80" s="88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6.95" customHeight="1">
      <c r="A81" s="31"/>
      <c r="B81" s="32"/>
      <c r="C81" s="31"/>
      <c r="D81" s="31"/>
      <c r="E81" s="31"/>
      <c r="F81" s="31"/>
      <c r="G81" s="31"/>
      <c r="H81" s="31"/>
      <c r="I81" s="31"/>
      <c r="J81" s="31"/>
      <c r="K81" s="31"/>
      <c r="L81" s="8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2" customHeight="1">
      <c r="A82" s="31"/>
      <c r="B82" s="32"/>
      <c r="C82" s="26" t="s">
        <v>21</v>
      </c>
      <c r="D82" s="31"/>
      <c r="E82" s="31"/>
      <c r="F82" s="24" t="str">
        <f>F12</f>
        <v>Třeboň</v>
      </c>
      <c r="G82" s="31"/>
      <c r="H82" s="31"/>
      <c r="I82" s="26" t="s">
        <v>23</v>
      </c>
      <c r="J82" s="49" t="str">
        <f>IF(J12="","",J12)</f>
        <v>24. 9. 2021</v>
      </c>
      <c r="K82" s="31"/>
      <c r="L82" s="8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8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5.2" customHeight="1">
      <c r="A84" s="31"/>
      <c r="B84" s="32"/>
      <c r="C84" s="26" t="s">
        <v>25</v>
      </c>
      <c r="D84" s="31"/>
      <c r="E84" s="31"/>
      <c r="F84" s="24" t="str">
        <f>E15</f>
        <v xml:space="preserve"> </v>
      </c>
      <c r="G84" s="31"/>
      <c r="H84" s="31"/>
      <c r="I84" s="26" t="s">
        <v>31</v>
      </c>
      <c r="J84" s="29" t="str">
        <f>E21</f>
        <v xml:space="preserve"> </v>
      </c>
      <c r="K84" s="31"/>
      <c r="L84" s="8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5.2" customHeight="1">
      <c r="A85" s="31"/>
      <c r="B85" s="32"/>
      <c r="C85" s="26" t="s">
        <v>29</v>
      </c>
      <c r="D85" s="31"/>
      <c r="E85" s="31"/>
      <c r="F85" s="24" t="str">
        <f>IF(E18="","",E18)</f>
        <v>Vyplň údaj</v>
      </c>
      <c r="G85" s="31"/>
      <c r="H85" s="31"/>
      <c r="I85" s="26" t="s">
        <v>33</v>
      </c>
      <c r="J85" s="29" t="str">
        <f>E24</f>
        <v xml:space="preserve"> </v>
      </c>
      <c r="K85" s="31"/>
      <c r="L85" s="8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0.3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8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11" customFormat="1" ht="29.25" customHeight="1">
      <c r="A87" s="113"/>
      <c r="B87" s="114"/>
      <c r="C87" s="115" t="s">
        <v>101</v>
      </c>
      <c r="D87" s="116" t="s">
        <v>55</v>
      </c>
      <c r="E87" s="116" t="s">
        <v>51</v>
      </c>
      <c r="F87" s="116" t="s">
        <v>52</v>
      </c>
      <c r="G87" s="116" t="s">
        <v>102</v>
      </c>
      <c r="H87" s="116" t="s">
        <v>103</v>
      </c>
      <c r="I87" s="116" t="s">
        <v>104</v>
      </c>
      <c r="J87" s="116" t="s">
        <v>89</v>
      </c>
      <c r="K87" s="117" t="s">
        <v>105</v>
      </c>
      <c r="L87" s="118"/>
      <c r="M87" s="56" t="s">
        <v>3</v>
      </c>
      <c r="N87" s="57" t="s">
        <v>40</v>
      </c>
      <c r="O87" s="57" t="s">
        <v>106</v>
      </c>
      <c r="P87" s="57" t="s">
        <v>107</v>
      </c>
      <c r="Q87" s="57" t="s">
        <v>108</v>
      </c>
      <c r="R87" s="57" t="s">
        <v>109</v>
      </c>
      <c r="S87" s="57" t="s">
        <v>110</v>
      </c>
      <c r="T87" s="58" t="s">
        <v>111</v>
      </c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</row>
    <row r="88" spans="1:65" s="2" customFormat="1" ht="22.9" customHeight="1">
      <c r="A88" s="31"/>
      <c r="B88" s="32"/>
      <c r="C88" s="63" t="s">
        <v>112</v>
      </c>
      <c r="D88" s="31"/>
      <c r="E88" s="31"/>
      <c r="F88" s="31"/>
      <c r="G88" s="31"/>
      <c r="H88" s="31"/>
      <c r="I88" s="31"/>
      <c r="J88" s="119">
        <f>BK88</f>
        <v>0</v>
      </c>
      <c r="K88" s="31"/>
      <c r="L88" s="32"/>
      <c r="M88" s="59"/>
      <c r="N88" s="50"/>
      <c r="O88" s="60"/>
      <c r="P88" s="120">
        <f>P89+P114</f>
        <v>0</v>
      </c>
      <c r="Q88" s="60"/>
      <c r="R88" s="120">
        <f>R89+R114</f>
        <v>9.5129543200000022</v>
      </c>
      <c r="S88" s="60"/>
      <c r="T88" s="121">
        <f>T89+T114</f>
        <v>8.6021599999999996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6" t="s">
        <v>69</v>
      </c>
      <c r="AU88" s="16" t="s">
        <v>90</v>
      </c>
      <c r="BK88" s="122">
        <f>BK89+BK114</f>
        <v>0</v>
      </c>
    </row>
    <row r="89" spans="1:65" s="12" customFormat="1" ht="25.9" customHeight="1">
      <c r="B89" s="123"/>
      <c r="D89" s="124" t="s">
        <v>69</v>
      </c>
      <c r="E89" s="125" t="s">
        <v>113</v>
      </c>
      <c r="F89" s="125" t="s">
        <v>114</v>
      </c>
      <c r="I89" s="126"/>
      <c r="J89" s="127">
        <f>BK89</f>
        <v>0</v>
      </c>
      <c r="L89" s="123"/>
      <c r="M89" s="128"/>
      <c r="N89" s="129"/>
      <c r="O89" s="129"/>
      <c r="P89" s="130">
        <f>P90+P98</f>
        <v>0</v>
      </c>
      <c r="Q89" s="129"/>
      <c r="R89" s="130">
        <f>R90+R98</f>
        <v>6.707500000000001E-2</v>
      </c>
      <c r="S89" s="129"/>
      <c r="T89" s="131">
        <f>T90+T98</f>
        <v>1.4040000000000001</v>
      </c>
      <c r="AR89" s="124" t="s">
        <v>78</v>
      </c>
      <c r="AT89" s="132" t="s">
        <v>69</v>
      </c>
      <c r="AU89" s="132" t="s">
        <v>70</v>
      </c>
      <c r="AY89" s="124" t="s">
        <v>115</v>
      </c>
      <c r="BK89" s="133">
        <f>BK90+BK98</f>
        <v>0</v>
      </c>
    </row>
    <row r="90" spans="1:65" s="12" customFormat="1" ht="22.9" customHeight="1">
      <c r="B90" s="123"/>
      <c r="D90" s="124" t="s">
        <v>69</v>
      </c>
      <c r="E90" s="134" t="s">
        <v>116</v>
      </c>
      <c r="F90" s="134" t="s">
        <v>117</v>
      </c>
      <c r="I90" s="126"/>
      <c r="J90" s="135">
        <f>BK90</f>
        <v>0</v>
      </c>
      <c r="L90" s="123"/>
      <c r="M90" s="128"/>
      <c r="N90" s="129"/>
      <c r="O90" s="129"/>
      <c r="P90" s="130">
        <f>SUM(P91:P97)</f>
        <v>0</v>
      </c>
      <c r="Q90" s="129"/>
      <c r="R90" s="130">
        <f>SUM(R91:R97)</f>
        <v>3.7180000000000005E-2</v>
      </c>
      <c r="S90" s="129"/>
      <c r="T90" s="131">
        <f>SUM(T91:T97)</f>
        <v>1.4040000000000001</v>
      </c>
      <c r="AR90" s="124" t="s">
        <v>78</v>
      </c>
      <c r="AT90" s="132" t="s">
        <v>69</v>
      </c>
      <c r="AU90" s="132" t="s">
        <v>78</v>
      </c>
      <c r="AY90" s="124" t="s">
        <v>115</v>
      </c>
      <c r="BK90" s="133">
        <f>SUM(BK91:BK97)</f>
        <v>0</v>
      </c>
    </row>
    <row r="91" spans="1:65" s="2" customFormat="1" ht="45" customHeight="1">
      <c r="A91" s="31"/>
      <c r="B91" s="136"/>
      <c r="C91" s="137" t="s">
        <v>78</v>
      </c>
      <c r="D91" s="137" t="s">
        <v>118</v>
      </c>
      <c r="E91" s="138" t="s">
        <v>119</v>
      </c>
      <c r="F91" s="139" t="s">
        <v>120</v>
      </c>
      <c r="G91" s="140" t="s">
        <v>121</v>
      </c>
      <c r="H91" s="141">
        <v>160</v>
      </c>
      <c r="I91" s="142"/>
      <c r="J91" s="143">
        <f>ROUND(I91*H91,2)</f>
        <v>0</v>
      </c>
      <c r="K91" s="139" t="s">
        <v>122</v>
      </c>
      <c r="L91" s="32"/>
      <c r="M91" s="144" t="s">
        <v>3</v>
      </c>
      <c r="N91" s="145" t="s">
        <v>41</v>
      </c>
      <c r="O91" s="52"/>
      <c r="P91" s="146">
        <f>O91*H91</f>
        <v>0</v>
      </c>
      <c r="Q91" s="146">
        <v>1.2999999999999999E-4</v>
      </c>
      <c r="R91" s="146">
        <f>Q91*H91</f>
        <v>2.0799999999999999E-2</v>
      </c>
      <c r="S91" s="146">
        <v>0</v>
      </c>
      <c r="T91" s="147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48" t="s">
        <v>123</v>
      </c>
      <c r="AT91" s="148" t="s">
        <v>118</v>
      </c>
      <c r="AU91" s="148" t="s">
        <v>80</v>
      </c>
      <c r="AY91" s="16" t="s">
        <v>115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78</v>
      </c>
      <c r="BK91" s="149">
        <f>ROUND(I91*H91,2)</f>
        <v>0</v>
      </c>
      <c r="BL91" s="16" t="s">
        <v>123</v>
      </c>
      <c r="BM91" s="148" t="s">
        <v>124</v>
      </c>
    </row>
    <row r="92" spans="1:65" s="2" customFormat="1" ht="11.25">
      <c r="A92" s="31"/>
      <c r="B92" s="32"/>
      <c r="C92" s="31"/>
      <c r="D92" s="150" t="s">
        <v>125</v>
      </c>
      <c r="E92" s="31"/>
      <c r="F92" s="151" t="s">
        <v>126</v>
      </c>
      <c r="G92" s="31"/>
      <c r="H92" s="31"/>
      <c r="I92" s="152"/>
      <c r="J92" s="31"/>
      <c r="K92" s="31"/>
      <c r="L92" s="32"/>
      <c r="M92" s="153"/>
      <c r="N92" s="154"/>
      <c r="O92" s="52"/>
      <c r="P92" s="52"/>
      <c r="Q92" s="52"/>
      <c r="R92" s="52"/>
      <c r="S92" s="52"/>
      <c r="T92" s="53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6" t="s">
        <v>125</v>
      </c>
      <c r="AU92" s="16" t="s">
        <v>80</v>
      </c>
    </row>
    <row r="93" spans="1:65" s="2" customFormat="1" ht="44.25" customHeight="1">
      <c r="A93" s="31"/>
      <c r="B93" s="136"/>
      <c r="C93" s="137" t="s">
        <v>80</v>
      </c>
      <c r="D93" s="137" t="s">
        <v>118</v>
      </c>
      <c r="E93" s="138" t="s">
        <v>127</v>
      </c>
      <c r="F93" s="139" t="s">
        <v>128</v>
      </c>
      <c r="G93" s="140" t="s">
        <v>121</v>
      </c>
      <c r="H93" s="141">
        <v>78</v>
      </c>
      <c r="I93" s="142"/>
      <c r="J93" s="143">
        <f>ROUND(I93*H93,2)</f>
        <v>0</v>
      </c>
      <c r="K93" s="139" t="s">
        <v>122</v>
      </c>
      <c r="L93" s="32"/>
      <c r="M93" s="144" t="s">
        <v>3</v>
      </c>
      <c r="N93" s="145" t="s">
        <v>41</v>
      </c>
      <c r="O93" s="52"/>
      <c r="P93" s="146">
        <f>O93*H93</f>
        <v>0</v>
      </c>
      <c r="Q93" s="146">
        <v>2.1000000000000001E-4</v>
      </c>
      <c r="R93" s="146">
        <f>Q93*H93</f>
        <v>1.6380000000000002E-2</v>
      </c>
      <c r="S93" s="146">
        <v>0</v>
      </c>
      <c r="T93" s="147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48" t="s">
        <v>123</v>
      </c>
      <c r="AT93" s="148" t="s">
        <v>118</v>
      </c>
      <c r="AU93" s="148" t="s">
        <v>80</v>
      </c>
      <c r="AY93" s="16" t="s">
        <v>115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16" t="s">
        <v>78</v>
      </c>
      <c r="BK93" s="149">
        <f>ROUND(I93*H93,2)</f>
        <v>0</v>
      </c>
      <c r="BL93" s="16" t="s">
        <v>123</v>
      </c>
      <c r="BM93" s="148" t="s">
        <v>129</v>
      </c>
    </row>
    <row r="94" spans="1:65" s="2" customFormat="1" ht="11.25">
      <c r="A94" s="31"/>
      <c r="B94" s="32"/>
      <c r="C94" s="31"/>
      <c r="D94" s="150" t="s">
        <v>125</v>
      </c>
      <c r="E94" s="31"/>
      <c r="F94" s="151" t="s">
        <v>130</v>
      </c>
      <c r="G94" s="31"/>
      <c r="H94" s="31"/>
      <c r="I94" s="152"/>
      <c r="J94" s="31"/>
      <c r="K94" s="31"/>
      <c r="L94" s="32"/>
      <c r="M94" s="153"/>
      <c r="N94" s="154"/>
      <c r="O94" s="52"/>
      <c r="P94" s="52"/>
      <c r="Q94" s="52"/>
      <c r="R94" s="52"/>
      <c r="S94" s="52"/>
      <c r="T94" s="53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6" t="s">
        <v>125</v>
      </c>
      <c r="AU94" s="16" t="s">
        <v>80</v>
      </c>
    </row>
    <row r="95" spans="1:65" s="13" customFormat="1" ht="11.25">
      <c r="B95" s="155"/>
      <c r="D95" s="156" t="s">
        <v>131</v>
      </c>
      <c r="E95" s="157" t="s">
        <v>3</v>
      </c>
      <c r="F95" s="158" t="s">
        <v>132</v>
      </c>
      <c r="H95" s="159">
        <v>78</v>
      </c>
      <c r="I95" s="160"/>
      <c r="L95" s="155"/>
      <c r="M95" s="161"/>
      <c r="N95" s="162"/>
      <c r="O95" s="162"/>
      <c r="P95" s="162"/>
      <c r="Q95" s="162"/>
      <c r="R95" s="162"/>
      <c r="S95" s="162"/>
      <c r="T95" s="163"/>
      <c r="AT95" s="157" t="s">
        <v>131</v>
      </c>
      <c r="AU95" s="157" t="s">
        <v>80</v>
      </c>
      <c r="AV95" s="13" t="s">
        <v>80</v>
      </c>
      <c r="AW95" s="13" t="s">
        <v>32</v>
      </c>
      <c r="AX95" s="13" t="s">
        <v>78</v>
      </c>
      <c r="AY95" s="157" t="s">
        <v>115</v>
      </c>
    </row>
    <row r="96" spans="1:65" s="2" customFormat="1" ht="44.25" customHeight="1">
      <c r="A96" s="31"/>
      <c r="B96" s="136"/>
      <c r="C96" s="137" t="s">
        <v>133</v>
      </c>
      <c r="D96" s="137" t="s">
        <v>118</v>
      </c>
      <c r="E96" s="138" t="s">
        <v>134</v>
      </c>
      <c r="F96" s="139" t="s">
        <v>135</v>
      </c>
      <c r="G96" s="140" t="s">
        <v>121</v>
      </c>
      <c r="H96" s="141">
        <v>12</v>
      </c>
      <c r="I96" s="142"/>
      <c r="J96" s="143">
        <f>ROUND(I96*H96,2)</f>
        <v>0</v>
      </c>
      <c r="K96" s="139" t="s">
        <v>122</v>
      </c>
      <c r="L96" s="32"/>
      <c r="M96" s="144" t="s">
        <v>3</v>
      </c>
      <c r="N96" s="145" t="s">
        <v>41</v>
      </c>
      <c r="O96" s="52"/>
      <c r="P96" s="146">
        <f>O96*H96</f>
        <v>0</v>
      </c>
      <c r="Q96" s="146">
        <v>0</v>
      </c>
      <c r="R96" s="146">
        <f>Q96*H96</f>
        <v>0</v>
      </c>
      <c r="S96" s="146">
        <v>0.11700000000000001</v>
      </c>
      <c r="T96" s="147">
        <f>S96*H96</f>
        <v>1.4040000000000001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48" t="s">
        <v>123</v>
      </c>
      <c r="AT96" s="148" t="s">
        <v>118</v>
      </c>
      <c r="AU96" s="148" t="s">
        <v>80</v>
      </c>
      <c r="AY96" s="16" t="s">
        <v>115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78</v>
      </c>
      <c r="BK96" s="149">
        <f>ROUND(I96*H96,2)</f>
        <v>0</v>
      </c>
      <c r="BL96" s="16" t="s">
        <v>123</v>
      </c>
      <c r="BM96" s="148" t="s">
        <v>136</v>
      </c>
    </row>
    <row r="97" spans="1:65" s="2" customFormat="1" ht="11.25">
      <c r="A97" s="31"/>
      <c r="B97" s="32"/>
      <c r="C97" s="31"/>
      <c r="D97" s="150" t="s">
        <v>125</v>
      </c>
      <c r="E97" s="31"/>
      <c r="F97" s="151" t="s">
        <v>137</v>
      </c>
      <c r="G97" s="31"/>
      <c r="H97" s="31"/>
      <c r="I97" s="152"/>
      <c r="J97" s="31"/>
      <c r="K97" s="31"/>
      <c r="L97" s="32"/>
      <c r="M97" s="153"/>
      <c r="N97" s="154"/>
      <c r="O97" s="52"/>
      <c r="P97" s="52"/>
      <c r="Q97" s="52"/>
      <c r="R97" s="52"/>
      <c r="S97" s="52"/>
      <c r="T97" s="53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6" t="s">
        <v>125</v>
      </c>
      <c r="AU97" s="16" t="s">
        <v>80</v>
      </c>
    </row>
    <row r="98" spans="1:65" s="12" customFormat="1" ht="22.9" customHeight="1">
      <c r="B98" s="123"/>
      <c r="D98" s="124" t="s">
        <v>69</v>
      </c>
      <c r="E98" s="134" t="s">
        <v>138</v>
      </c>
      <c r="F98" s="134" t="s">
        <v>139</v>
      </c>
      <c r="I98" s="126"/>
      <c r="J98" s="135">
        <f>BK98</f>
        <v>0</v>
      </c>
      <c r="L98" s="123"/>
      <c r="M98" s="128"/>
      <c r="N98" s="129"/>
      <c r="O98" s="129"/>
      <c r="P98" s="130">
        <f>SUM(P99:P113)</f>
        <v>0</v>
      </c>
      <c r="Q98" s="129"/>
      <c r="R98" s="130">
        <f>SUM(R99:R113)</f>
        <v>2.9895000000000001E-2</v>
      </c>
      <c r="S98" s="129"/>
      <c r="T98" s="131">
        <f>SUM(T99:T113)</f>
        <v>0</v>
      </c>
      <c r="AR98" s="124" t="s">
        <v>78</v>
      </c>
      <c r="AT98" s="132" t="s">
        <v>69</v>
      </c>
      <c r="AU98" s="132" t="s">
        <v>78</v>
      </c>
      <c r="AY98" s="124" t="s">
        <v>115</v>
      </c>
      <c r="BK98" s="133">
        <f>SUM(BK99:BK113)</f>
        <v>0</v>
      </c>
    </row>
    <row r="99" spans="1:65" s="2" customFormat="1" ht="33" customHeight="1">
      <c r="A99" s="31"/>
      <c r="B99" s="136"/>
      <c r="C99" s="137" t="s">
        <v>123</v>
      </c>
      <c r="D99" s="137" t="s">
        <v>118</v>
      </c>
      <c r="E99" s="138" t="s">
        <v>140</v>
      </c>
      <c r="F99" s="139" t="s">
        <v>141</v>
      </c>
      <c r="G99" s="140" t="s">
        <v>142</v>
      </c>
      <c r="H99" s="141">
        <v>3.9860000000000002</v>
      </c>
      <c r="I99" s="142"/>
      <c r="J99" s="143">
        <f>ROUND(I99*H99,2)</f>
        <v>0</v>
      </c>
      <c r="K99" s="139" t="s">
        <v>122</v>
      </c>
      <c r="L99" s="32"/>
      <c r="M99" s="144" t="s">
        <v>3</v>
      </c>
      <c r="N99" s="145" t="s">
        <v>41</v>
      </c>
      <c r="O99" s="52"/>
      <c r="P99" s="146">
        <f>O99*H99</f>
        <v>0</v>
      </c>
      <c r="Q99" s="146">
        <v>7.4999999999999997E-3</v>
      </c>
      <c r="R99" s="146">
        <f>Q99*H99</f>
        <v>2.9895000000000001E-2</v>
      </c>
      <c r="S99" s="146">
        <v>0</v>
      </c>
      <c r="T99" s="147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48" t="s">
        <v>123</v>
      </c>
      <c r="AT99" s="148" t="s">
        <v>118</v>
      </c>
      <c r="AU99" s="148" t="s">
        <v>80</v>
      </c>
      <c r="AY99" s="16" t="s">
        <v>115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16" t="s">
        <v>78</v>
      </c>
      <c r="BK99" s="149">
        <f>ROUND(I99*H99,2)</f>
        <v>0</v>
      </c>
      <c r="BL99" s="16" t="s">
        <v>123</v>
      </c>
      <c r="BM99" s="148" t="s">
        <v>143</v>
      </c>
    </row>
    <row r="100" spans="1:65" s="2" customFormat="1" ht="11.25">
      <c r="A100" s="31"/>
      <c r="B100" s="32"/>
      <c r="C100" s="31"/>
      <c r="D100" s="150" t="s">
        <v>125</v>
      </c>
      <c r="E100" s="31"/>
      <c r="F100" s="151" t="s">
        <v>144</v>
      </c>
      <c r="G100" s="31"/>
      <c r="H100" s="31"/>
      <c r="I100" s="152"/>
      <c r="J100" s="31"/>
      <c r="K100" s="31"/>
      <c r="L100" s="32"/>
      <c r="M100" s="153"/>
      <c r="N100" s="154"/>
      <c r="O100" s="52"/>
      <c r="P100" s="52"/>
      <c r="Q100" s="52"/>
      <c r="R100" s="52"/>
      <c r="S100" s="52"/>
      <c r="T100" s="53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6" t="s">
        <v>125</v>
      </c>
      <c r="AU100" s="16" t="s">
        <v>80</v>
      </c>
    </row>
    <row r="101" spans="1:65" s="2" customFormat="1" ht="44.25" customHeight="1">
      <c r="A101" s="31"/>
      <c r="B101" s="136"/>
      <c r="C101" s="137" t="s">
        <v>145</v>
      </c>
      <c r="D101" s="137" t="s">
        <v>118</v>
      </c>
      <c r="E101" s="138" t="s">
        <v>146</v>
      </c>
      <c r="F101" s="139" t="s">
        <v>147</v>
      </c>
      <c r="G101" s="140" t="s">
        <v>142</v>
      </c>
      <c r="H101" s="141">
        <v>8.6020000000000003</v>
      </c>
      <c r="I101" s="142"/>
      <c r="J101" s="143">
        <f>ROUND(I101*H101,2)</f>
        <v>0</v>
      </c>
      <c r="K101" s="139" t="s">
        <v>122</v>
      </c>
      <c r="L101" s="32"/>
      <c r="M101" s="144" t="s">
        <v>3</v>
      </c>
      <c r="N101" s="145" t="s">
        <v>41</v>
      </c>
      <c r="O101" s="52"/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48" t="s">
        <v>123</v>
      </c>
      <c r="AT101" s="148" t="s">
        <v>118</v>
      </c>
      <c r="AU101" s="148" t="s">
        <v>80</v>
      </c>
      <c r="AY101" s="16" t="s">
        <v>115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78</v>
      </c>
      <c r="BK101" s="149">
        <f>ROUND(I101*H101,2)</f>
        <v>0</v>
      </c>
      <c r="BL101" s="16" t="s">
        <v>123</v>
      </c>
      <c r="BM101" s="148" t="s">
        <v>148</v>
      </c>
    </row>
    <row r="102" spans="1:65" s="2" customFormat="1" ht="11.25">
      <c r="A102" s="31"/>
      <c r="B102" s="32"/>
      <c r="C102" s="31"/>
      <c r="D102" s="150" t="s">
        <v>125</v>
      </c>
      <c r="E102" s="31"/>
      <c r="F102" s="151" t="s">
        <v>149</v>
      </c>
      <c r="G102" s="31"/>
      <c r="H102" s="31"/>
      <c r="I102" s="152"/>
      <c r="J102" s="31"/>
      <c r="K102" s="31"/>
      <c r="L102" s="32"/>
      <c r="M102" s="153"/>
      <c r="N102" s="154"/>
      <c r="O102" s="52"/>
      <c r="P102" s="52"/>
      <c r="Q102" s="52"/>
      <c r="R102" s="52"/>
      <c r="S102" s="52"/>
      <c r="T102" s="53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6" t="s">
        <v>125</v>
      </c>
      <c r="AU102" s="16" t="s">
        <v>80</v>
      </c>
    </row>
    <row r="103" spans="1:65" s="2" customFormat="1" ht="44.25" customHeight="1">
      <c r="A103" s="31"/>
      <c r="B103" s="136"/>
      <c r="C103" s="137" t="s">
        <v>150</v>
      </c>
      <c r="D103" s="137" t="s">
        <v>118</v>
      </c>
      <c r="E103" s="138" t="s">
        <v>151</v>
      </c>
      <c r="F103" s="139" t="s">
        <v>152</v>
      </c>
      <c r="G103" s="140" t="s">
        <v>142</v>
      </c>
      <c r="H103" s="141">
        <v>275.26400000000001</v>
      </c>
      <c r="I103" s="142"/>
      <c r="J103" s="143">
        <f>ROUND(I103*H103,2)</f>
        <v>0</v>
      </c>
      <c r="K103" s="139" t="s">
        <v>122</v>
      </c>
      <c r="L103" s="32"/>
      <c r="M103" s="144" t="s">
        <v>3</v>
      </c>
      <c r="N103" s="145" t="s">
        <v>41</v>
      </c>
      <c r="O103" s="52"/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48" t="s">
        <v>123</v>
      </c>
      <c r="AT103" s="148" t="s">
        <v>118</v>
      </c>
      <c r="AU103" s="148" t="s">
        <v>80</v>
      </c>
      <c r="AY103" s="16" t="s">
        <v>115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6" t="s">
        <v>78</v>
      </c>
      <c r="BK103" s="149">
        <f>ROUND(I103*H103,2)</f>
        <v>0</v>
      </c>
      <c r="BL103" s="16" t="s">
        <v>123</v>
      </c>
      <c r="BM103" s="148" t="s">
        <v>153</v>
      </c>
    </row>
    <row r="104" spans="1:65" s="2" customFormat="1" ht="11.25">
      <c r="A104" s="31"/>
      <c r="B104" s="32"/>
      <c r="C104" s="31"/>
      <c r="D104" s="150" t="s">
        <v>125</v>
      </c>
      <c r="E104" s="31"/>
      <c r="F104" s="151" t="s">
        <v>154</v>
      </c>
      <c r="G104" s="31"/>
      <c r="H104" s="31"/>
      <c r="I104" s="152"/>
      <c r="J104" s="31"/>
      <c r="K104" s="31"/>
      <c r="L104" s="32"/>
      <c r="M104" s="153"/>
      <c r="N104" s="154"/>
      <c r="O104" s="52"/>
      <c r="P104" s="52"/>
      <c r="Q104" s="52"/>
      <c r="R104" s="52"/>
      <c r="S104" s="52"/>
      <c r="T104" s="53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6" t="s">
        <v>125</v>
      </c>
      <c r="AU104" s="16" t="s">
        <v>80</v>
      </c>
    </row>
    <row r="105" spans="1:65" s="13" customFormat="1" ht="11.25">
      <c r="B105" s="155"/>
      <c r="D105" s="156" t="s">
        <v>131</v>
      </c>
      <c r="F105" s="158" t="s">
        <v>155</v>
      </c>
      <c r="H105" s="159">
        <v>275.26400000000001</v>
      </c>
      <c r="I105" s="160"/>
      <c r="L105" s="155"/>
      <c r="M105" s="161"/>
      <c r="N105" s="162"/>
      <c r="O105" s="162"/>
      <c r="P105" s="162"/>
      <c r="Q105" s="162"/>
      <c r="R105" s="162"/>
      <c r="S105" s="162"/>
      <c r="T105" s="163"/>
      <c r="AT105" s="157" t="s">
        <v>131</v>
      </c>
      <c r="AU105" s="157" t="s">
        <v>80</v>
      </c>
      <c r="AV105" s="13" t="s">
        <v>80</v>
      </c>
      <c r="AW105" s="13" t="s">
        <v>4</v>
      </c>
      <c r="AX105" s="13" t="s">
        <v>78</v>
      </c>
      <c r="AY105" s="157" t="s">
        <v>115</v>
      </c>
    </row>
    <row r="106" spans="1:65" s="2" customFormat="1" ht="44.25" customHeight="1">
      <c r="A106" s="31"/>
      <c r="B106" s="136"/>
      <c r="C106" s="137" t="s">
        <v>156</v>
      </c>
      <c r="D106" s="137" t="s">
        <v>118</v>
      </c>
      <c r="E106" s="138" t="s">
        <v>157</v>
      </c>
      <c r="F106" s="139" t="s">
        <v>158</v>
      </c>
      <c r="G106" s="140" t="s">
        <v>142</v>
      </c>
      <c r="H106" s="141">
        <v>8.6020000000000003</v>
      </c>
      <c r="I106" s="142"/>
      <c r="J106" s="143">
        <f>ROUND(I106*H106,2)</f>
        <v>0</v>
      </c>
      <c r="K106" s="139" t="s">
        <v>122</v>
      </c>
      <c r="L106" s="32"/>
      <c r="M106" s="144" t="s">
        <v>3</v>
      </c>
      <c r="N106" s="145" t="s">
        <v>41</v>
      </c>
      <c r="O106" s="52"/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48" t="s">
        <v>123</v>
      </c>
      <c r="AT106" s="148" t="s">
        <v>118</v>
      </c>
      <c r="AU106" s="148" t="s">
        <v>80</v>
      </c>
      <c r="AY106" s="16" t="s">
        <v>115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6" t="s">
        <v>78</v>
      </c>
      <c r="BK106" s="149">
        <f>ROUND(I106*H106,2)</f>
        <v>0</v>
      </c>
      <c r="BL106" s="16" t="s">
        <v>123</v>
      </c>
      <c r="BM106" s="148" t="s">
        <v>159</v>
      </c>
    </row>
    <row r="107" spans="1:65" s="2" customFormat="1" ht="11.25">
      <c r="A107" s="31"/>
      <c r="B107" s="32"/>
      <c r="C107" s="31"/>
      <c r="D107" s="150" t="s">
        <v>125</v>
      </c>
      <c r="E107" s="31"/>
      <c r="F107" s="151" t="s">
        <v>160</v>
      </c>
      <c r="G107" s="31"/>
      <c r="H107" s="31"/>
      <c r="I107" s="152"/>
      <c r="J107" s="31"/>
      <c r="K107" s="31"/>
      <c r="L107" s="32"/>
      <c r="M107" s="153"/>
      <c r="N107" s="154"/>
      <c r="O107" s="52"/>
      <c r="P107" s="52"/>
      <c r="Q107" s="52"/>
      <c r="R107" s="52"/>
      <c r="S107" s="52"/>
      <c r="T107" s="53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6" t="s">
        <v>125</v>
      </c>
      <c r="AU107" s="16" t="s">
        <v>80</v>
      </c>
    </row>
    <row r="108" spans="1:65" s="2" customFormat="1" ht="44.25" customHeight="1">
      <c r="A108" s="31"/>
      <c r="B108" s="136"/>
      <c r="C108" s="137" t="s">
        <v>161</v>
      </c>
      <c r="D108" s="137" t="s">
        <v>118</v>
      </c>
      <c r="E108" s="138" t="s">
        <v>162</v>
      </c>
      <c r="F108" s="139" t="s">
        <v>163</v>
      </c>
      <c r="G108" s="140" t="s">
        <v>142</v>
      </c>
      <c r="H108" s="141">
        <v>1.4039999999999999</v>
      </c>
      <c r="I108" s="142"/>
      <c r="J108" s="143">
        <f>ROUND(I108*H108,2)</f>
        <v>0</v>
      </c>
      <c r="K108" s="139" t="s">
        <v>122</v>
      </c>
      <c r="L108" s="32"/>
      <c r="M108" s="144" t="s">
        <v>3</v>
      </c>
      <c r="N108" s="145" t="s">
        <v>41</v>
      </c>
      <c r="O108" s="52"/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48" t="s">
        <v>123</v>
      </c>
      <c r="AT108" s="148" t="s">
        <v>118</v>
      </c>
      <c r="AU108" s="148" t="s">
        <v>80</v>
      </c>
      <c r="AY108" s="16" t="s">
        <v>115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78</v>
      </c>
      <c r="BK108" s="149">
        <f>ROUND(I108*H108,2)</f>
        <v>0</v>
      </c>
      <c r="BL108" s="16" t="s">
        <v>123</v>
      </c>
      <c r="BM108" s="148" t="s">
        <v>164</v>
      </c>
    </row>
    <row r="109" spans="1:65" s="2" customFormat="1" ht="11.25">
      <c r="A109" s="31"/>
      <c r="B109" s="32"/>
      <c r="C109" s="31"/>
      <c r="D109" s="150" t="s">
        <v>125</v>
      </c>
      <c r="E109" s="31"/>
      <c r="F109" s="151" t="s">
        <v>165</v>
      </c>
      <c r="G109" s="31"/>
      <c r="H109" s="31"/>
      <c r="I109" s="152"/>
      <c r="J109" s="31"/>
      <c r="K109" s="31"/>
      <c r="L109" s="32"/>
      <c r="M109" s="153"/>
      <c r="N109" s="154"/>
      <c r="O109" s="52"/>
      <c r="P109" s="52"/>
      <c r="Q109" s="52"/>
      <c r="R109" s="52"/>
      <c r="S109" s="52"/>
      <c r="T109" s="53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6" t="s">
        <v>125</v>
      </c>
      <c r="AU109" s="16" t="s">
        <v>80</v>
      </c>
    </row>
    <row r="110" spans="1:65" s="2" customFormat="1" ht="44.25" customHeight="1">
      <c r="A110" s="31"/>
      <c r="B110" s="136"/>
      <c r="C110" s="137" t="s">
        <v>116</v>
      </c>
      <c r="D110" s="137" t="s">
        <v>118</v>
      </c>
      <c r="E110" s="138" t="s">
        <v>166</v>
      </c>
      <c r="F110" s="139" t="s">
        <v>167</v>
      </c>
      <c r="G110" s="140" t="s">
        <v>142</v>
      </c>
      <c r="H110" s="141">
        <v>3.101</v>
      </c>
      <c r="I110" s="142"/>
      <c r="J110" s="143">
        <f>ROUND(I110*H110,2)</f>
        <v>0</v>
      </c>
      <c r="K110" s="139" t="s">
        <v>122</v>
      </c>
      <c r="L110" s="32"/>
      <c r="M110" s="144" t="s">
        <v>3</v>
      </c>
      <c r="N110" s="145" t="s">
        <v>41</v>
      </c>
      <c r="O110" s="52"/>
      <c r="P110" s="146">
        <f>O110*H110</f>
        <v>0</v>
      </c>
      <c r="Q110" s="146">
        <v>0</v>
      </c>
      <c r="R110" s="146">
        <f>Q110*H110</f>
        <v>0</v>
      </c>
      <c r="S110" s="146">
        <v>0</v>
      </c>
      <c r="T110" s="147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48" t="s">
        <v>123</v>
      </c>
      <c r="AT110" s="148" t="s">
        <v>118</v>
      </c>
      <c r="AU110" s="148" t="s">
        <v>80</v>
      </c>
      <c r="AY110" s="16" t="s">
        <v>115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78</v>
      </c>
      <c r="BK110" s="149">
        <f>ROUND(I110*H110,2)</f>
        <v>0</v>
      </c>
      <c r="BL110" s="16" t="s">
        <v>123</v>
      </c>
      <c r="BM110" s="148" t="s">
        <v>168</v>
      </c>
    </row>
    <row r="111" spans="1:65" s="2" customFormat="1" ht="11.25">
      <c r="A111" s="31"/>
      <c r="B111" s="32"/>
      <c r="C111" s="31"/>
      <c r="D111" s="150" t="s">
        <v>125</v>
      </c>
      <c r="E111" s="31"/>
      <c r="F111" s="151" t="s">
        <v>169</v>
      </c>
      <c r="G111" s="31"/>
      <c r="H111" s="31"/>
      <c r="I111" s="152"/>
      <c r="J111" s="31"/>
      <c r="K111" s="31"/>
      <c r="L111" s="32"/>
      <c r="M111" s="153"/>
      <c r="N111" s="154"/>
      <c r="O111" s="52"/>
      <c r="P111" s="52"/>
      <c r="Q111" s="52"/>
      <c r="R111" s="52"/>
      <c r="S111" s="52"/>
      <c r="T111" s="53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6" t="s">
        <v>125</v>
      </c>
      <c r="AU111" s="16" t="s">
        <v>80</v>
      </c>
    </row>
    <row r="112" spans="1:65" s="2" customFormat="1" ht="49.15" customHeight="1">
      <c r="A112" s="31"/>
      <c r="B112" s="136"/>
      <c r="C112" s="137" t="s">
        <v>170</v>
      </c>
      <c r="D112" s="137" t="s">
        <v>118</v>
      </c>
      <c r="E112" s="138" t="s">
        <v>171</v>
      </c>
      <c r="F112" s="139" t="s">
        <v>172</v>
      </c>
      <c r="G112" s="140" t="s">
        <v>142</v>
      </c>
      <c r="H112" s="141">
        <v>3.9860000000000002</v>
      </c>
      <c r="I112" s="142"/>
      <c r="J112" s="143">
        <f>ROUND(I112*H112,2)</f>
        <v>0</v>
      </c>
      <c r="K112" s="139" t="s">
        <v>122</v>
      </c>
      <c r="L112" s="32"/>
      <c r="M112" s="144" t="s">
        <v>3</v>
      </c>
      <c r="N112" s="145" t="s">
        <v>41</v>
      </c>
      <c r="O112" s="52"/>
      <c r="P112" s="146">
        <f>O112*H112</f>
        <v>0</v>
      </c>
      <c r="Q112" s="146">
        <v>0</v>
      </c>
      <c r="R112" s="146">
        <f>Q112*H112</f>
        <v>0</v>
      </c>
      <c r="S112" s="146">
        <v>0</v>
      </c>
      <c r="T112" s="147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48" t="s">
        <v>123</v>
      </c>
      <c r="AT112" s="148" t="s">
        <v>118</v>
      </c>
      <c r="AU112" s="148" t="s">
        <v>80</v>
      </c>
      <c r="AY112" s="16" t="s">
        <v>115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78</v>
      </c>
      <c r="BK112" s="149">
        <f>ROUND(I112*H112,2)</f>
        <v>0</v>
      </c>
      <c r="BL112" s="16" t="s">
        <v>123</v>
      </c>
      <c r="BM112" s="148" t="s">
        <v>173</v>
      </c>
    </row>
    <row r="113" spans="1:65" s="2" customFormat="1" ht="11.25">
      <c r="A113" s="31"/>
      <c r="B113" s="32"/>
      <c r="C113" s="31"/>
      <c r="D113" s="150" t="s">
        <v>125</v>
      </c>
      <c r="E113" s="31"/>
      <c r="F113" s="151" t="s">
        <v>174</v>
      </c>
      <c r="G113" s="31"/>
      <c r="H113" s="31"/>
      <c r="I113" s="152"/>
      <c r="J113" s="31"/>
      <c r="K113" s="31"/>
      <c r="L113" s="32"/>
      <c r="M113" s="153"/>
      <c r="N113" s="154"/>
      <c r="O113" s="52"/>
      <c r="P113" s="52"/>
      <c r="Q113" s="52"/>
      <c r="R113" s="52"/>
      <c r="S113" s="52"/>
      <c r="T113" s="53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6" t="s">
        <v>125</v>
      </c>
      <c r="AU113" s="16" t="s">
        <v>80</v>
      </c>
    </row>
    <row r="114" spans="1:65" s="12" customFormat="1" ht="25.9" customHeight="1">
      <c r="B114" s="123"/>
      <c r="D114" s="124" t="s">
        <v>69</v>
      </c>
      <c r="E114" s="125" t="s">
        <v>175</v>
      </c>
      <c r="F114" s="125" t="s">
        <v>176</v>
      </c>
      <c r="I114" s="126"/>
      <c r="J114" s="127">
        <f>BK114</f>
        <v>0</v>
      </c>
      <c r="L114" s="123"/>
      <c r="M114" s="128"/>
      <c r="N114" s="129"/>
      <c r="O114" s="129"/>
      <c r="P114" s="130">
        <f>P115+P118+P146+P161+P187</f>
        <v>0</v>
      </c>
      <c r="Q114" s="129"/>
      <c r="R114" s="130">
        <f>R115+R118+R146+R161+R187</f>
        <v>9.4458793200000013</v>
      </c>
      <c r="S114" s="129"/>
      <c r="T114" s="131">
        <f>T115+T118+T146+T161+T187</f>
        <v>7.1981599999999997</v>
      </c>
      <c r="AR114" s="124" t="s">
        <v>80</v>
      </c>
      <c r="AT114" s="132" t="s">
        <v>69</v>
      </c>
      <c r="AU114" s="132" t="s">
        <v>70</v>
      </c>
      <c r="AY114" s="124" t="s">
        <v>115</v>
      </c>
      <c r="BK114" s="133">
        <f>BK115+BK118+BK146+BK161+BK187</f>
        <v>0</v>
      </c>
    </row>
    <row r="115" spans="1:65" s="12" customFormat="1" ht="22.9" customHeight="1">
      <c r="B115" s="123"/>
      <c r="D115" s="124" t="s">
        <v>69</v>
      </c>
      <c r="E115" s="134" t="s">
        <v>177</v>
      </c>
      <c r="F115" s="134" t="s">
        <v>178</v>
      </c>
      <c r="I115" s="126"/>
      <c r="J115" s="135">
        <f>BK115</f>
        <v>0</v>
      </c>
      <c r="L115" s="123"/>
      <c r="M115" s="128"/>
      <c r="N115" s="129"/>
      <c r="O115" s="129"/>
      <c r="P115" s="130">
        <f>SUM(P116:P117)</f>
        <v>0</v>
      </c>
      <c r="Q115" s="129"/>
      <c r="R115" s="130">
        <f>SUM(R116:R117)</f>
        <v>0</v>
      </c>
      <c r="S115" s="129"/>
      <c r="T115" s="131">
        <f>SUM(T116:T117)</f>
        <v>0</v>
      </c>
      <c r="AR115" s="124" t="s">
        <v>80</v>
      </c>
      <c r="AT115" s="132" t="s">
        <v>69</v>
      </c>
      <c r="AU115" s="132" t="s">
        <v>78</v>
      </c>
      <c r="AY115" s="124" t="s">
        <v>115</v>
      </c>
      <c r="BK115" s="133">
        <f>SUM(BK116:BK117)</f>
        <v>0</v>
      </c>
    </row>
    <row r="116" spans="1:65" s="2" customFormat="1" ht="44.25" customHeight="1">
      <c r="A116" s="31"/>
      <c r="B116" s="136"/>
      <c r="C116" s="137" t="s">
        <v>179</v>
      </c>
      <c r="D116" s="137" t="s">
        <v>118</v>
      </c>
      <c r="E116" s="138" t="s">
        <v>180</v>
      </c>
      <c r="F116" s="139" t="s">
        <v>561</v>
      </c>
      <c r="G116" s="140" t="s">
        <v>181</v>
      </c>
      <c r="H116" s="141">
        <v>1</v>
      </c>
      <c r="I116" s="142"/>
      <c r="J116" s="143">
        <f>ROUND(I116*H116,2)</f>
        <v>0</v>
      </c>
      <c r="K116" s="139" t="s">
        <v>3</v>
      </c>
      <c r="L116" s="32"/>
      <c r="M116" s="144" t="s">
        <v>3</v>
      </c>
      <c r="N116" s="145" t="s">
        <v>41</v>
      </c>
      <c r="O116" s="52"/>
      <c r="P116" s="146">
        <f>O116*H116</f>
        <v>0</v>
      </c>
      <c r="Q116" s="146">
        <v>0</v>
      </c>
      <c r="R116" s="146">
        <f>Q116*H116</f>
        <v>0</v>
      </c>
      <c r="S116" s="146">
        <v>0</v>
      </c>
      <c r="T116" s="147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48" t="s">
        <v>182</v>
      </c>
      <c r="AT116" s="148" t="s">
        <v>118</v>
      </c>
      <c r="AU116" s="148" t="s">
        <v>80</v>
      </c>
      <c r="AY116" s="16" t="s">
        <v>115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6" t="s">
        <v>78</v>
      </c>
      <c r="BK116" s="149">
        <f>ROUND(I116*H116,2)</f>
        <v>0</v>
      </c>
      <c r="BL116" s="16" t="s">
        <v>182</v>
      </c>
      <c r="BM116" s="148" t="s">
        <v>183</v>
      </c>
    </row>
    <row r="117" spans="1:65" s="2" customFormat="1" ht="16.5" customHeight="1">
      <c r="A117" s="31"/>
      <c r="B117" s="136"/>
      <c r="C117" s="137" t="s">
        <v>184</v>
      </c>
      <c r="D117" s="137" t="s">
        <v>118</v>
      </c>
      <c r="E117" s="138" t="s">
        <v>185</v>
      </c>
      <c r="F117" s="139" t="s">
        <v>186</v>
      </c>
      <c r="G117" s="140" t="s">
        <v>181</v>
      </c>
      <c r="H117" s="141">
        <v>1</v>
      </c>
      <c r="I117" s="142"/>
      <c r="J117" s="143">
        <f>ROUND(I117*H117,2)</f>
        <v>0</v>
      </c>
      <c r="K117" s="139" t="s">
        <v>3</v>
      </c>
      <c r="L117" s="32"/>
      <c r="M117" s="144" t="s">
        <v>3</v>
      </c>
      <c r="N117" s="145" t="s">
        <v>41</v>
      </c>
      <c r="O117" s="52"/>
      <c r="P117" s="146">
        <f>O117*H117</f>
        <v>0</v>
      </c>
      <c r="Q117" s="146">
        <v>0</v>
      </c>
      <c r="R117" s="146">
        <f>Q117*H117</f>
        <v>0</v>
      </c>
      <c r="S117" s="146">
        <v>0</v>
      </c>
      <c r="T117" s="147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48" t="s">
        <v>182</v>
      </c>
      <c r="AT117" s="148" t="s">
        <v>118</v>
      </c>
      <c r="AU117" s="148" t="s">
        <v>80</v>
      </c>
      <c r="AY117" s="16" t="s">
        <v>115</v>
      </c>
      <c r="BE117" s="149">
        <f>IF(N117="základní",J117,0)</f>
        <v>0</v>
      </c>
      <c r="BF117" s="149">
        <f>IF(N117="snížená",J117,0)</f>
        <v>0</v>
      </c>
      <c r="BG117" s="149">
        <f>IF(N117="zákl. přenesená",J117,0)</f>
        <v>0</v>
      </c>
      <c r="BH117" s="149">
        <f>IF(N117="sníž. přenesená",J117,0)</f>
        <v>0</v>
      </c>
      <c r="BI117" s="149">
        <f>IF(N117="nulová",J117,0)</f>
        <v>0</v>
      </c>
      <c r="BJ117" s="16" t="s">
        <v>78</v>
      </c>
      <c r="BK117" s="149">
        <f>ROUND(I117*H117,2)</f>
        <v>0</v>
      </c>
      <c r="BL117" s="16" t="s">
        <v>182</v>
      </c>
      <c r="BM117" s="148" t="s">
        <v>187</v>
      </c>
    </row>
    <row r="118" spans="1:65" s="12" customFormat="1" ht="22.9" customHeight="1">
      <c r="B118" s="123"/>
      <c r="D118" s="124" t="s">
        <v>69</v>
      </c>
      <c r="E118" s="134" t="s">
        <v>188</v>
      </c>
      <c r="F118" s="134" t="s">
        <v>189</v>
      </c>
      <c r="I118" s="126"/>
      <c r="J118" s="135">
        <f>BK118</f>
        <v>0</v>
      </c>
      <c r="L118" s="123"/>
      <c r="M118" s="128"/>
      <c r="N118" s="129"/>
      <c r="O118" s="129"/>
      <c r="P118" s="130">
        <f>SUM(P119:P145)</f>
        <v>0</v>
      </c>
      <c r="Q118" s="129"/>
      <c r="R118" s="130">
        <f>SUM(R119:R145)</f>
        <v>7.2580353200000003</v>
      </c>
      <c r="S118" s="129"/>
      <c r="T118" s="131">
        <f>SUM(T119:T145)</f>
        <v>3.1008</v>
      </c>
      <c r="AR118" s="124" t="s">
        <v>80</v>
      </c>
      <c r="AT118" s="132" t="s">
        <v>69</v>
      </c>
      <c r="AU118" s="132" t="s">
        <v>78</v>
      </c>
      <c r="AY118" s="124" t="s">
        <v>115</v>
      </c>
      <c r="BK118" s="133">
        <f>SUM(BK119:BK145)</f>
        <v>0</v>
      </c>
    </row>
    <row r="119" spans="1:65" s="2" customFormat="1" ht="44.25" customHeight="1">
      <c r="A119" s="31"/>
      <c r="B119" s="136"/>
      <c r="C119" s="137" t="s">
        <v>190</v>
      </c>
      <c r="D119" s="137" t="s">
        <v>118</v>
      </c>
      <c r="E119" s="138" t="s">
        <v>191</v>
      </c>
      <c r="F119" s="139" t="s">
        <v>192</v>
      </c>
      <c r="G119" s="140" t="s">
        <v>193</v>
      </c>
      <c r="H119" s="141">
        <v>2.8420000000000001</v>
      </c>
      <c r="I119" s="142"/>
      <c r="J119" s="143">
        <f>ROUND(I119*H119,2)</f>
        <v>0</v>
      </c>
      <c r="K119" s="139" t="s">
        <v>122</v>
      </c>
      <c r="L119" s="32"/>
      <c r="M119" s="144" t="s">
        <v>3</v>
      </c>
      <c r="N119" s="145" t="s">
        <v>41</v>
      </c>
      <c r="O119" s="52"/>
      <c r="P119" s="146">
        <f>O119*H119</f>
        <v>0</v>
      </c>
      <c r="Q119" s="146">
        <v>1.89E-3</v>
      </c>
      <c r="R119" s="146">
        <f>Q119*H119</f>
        <v>5.3713800000000003E-3</v>
      </c>
      <c r="S119" s="146">
        <v>0</v>
      </c>
      <c r="T119" s="147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48" t="s">
        <v>182</v>
      </c>
      <c r="AT119" s="148" t="s">
        <v>118</v>
      </c>
      <c r="AU119" s="148" t="s">
        <v>80</v>
      </c>
      <c r="AY119" s="16" t="s">
        <v>115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6" t="s">
        <v>78</v>
      </c>
      <c r="BK119" s="149">
        <f>ROUND(I119*H119,2)</f>
        <v>0</v>
      </c>
      <c r="BL119" s="16" t="s">
        <v>182</v>
      </c>
      <c r="BM119" s="148" t="s">
        <v>194</v>
      </c>
    </row>
    <row r="120" spans="1:65" s="2" customFormat="1" ht="11.25">
      <c r="A120" s="31"/>
      <c r="B120" s="32"/>
      <c r="C120" s="31"/>
      <c r="D120" s="150" t="s">
        <v>125</v>
      </c>
      <c r="E120" s="31"/>
      <c r="F120" s="151" t="s">
        <v>195</v>
      </c>
      <c r="G120" s="31"/>
      <c r="H120" s="31"/>
      <c r="I120" s="152"/>
      <c r="J120" s="31"/>
      <c r="K120" s="31"/>
      <c r="L120" s="32"/>
      <c r="M120" s="153"/>
      <c r="N120" s="154"/>
      <c r="O120" s="52"/>
      <c r="P120" s="52"/>
      <c r="Q120" s="52"/>
      <c r="R120" s="52"/>
      <c r="S120" s="52"/>
      <c r="T120" s="53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6" t="s">
        <v>125</v>
      </c>
      <c r="AU120" s="16" t="s">
        <v>80</v>
      </c>
    </row>
    <row r="121" spans="1:65" s="13" customFormat="1" ht="11.25">
      <c r="B121" s="155"/>
      <c r="D121" s="156" t="s">
        <v>131</v>
      </c>
      <c r="E121" s="157" t="s">
        <v>3</v>
      </c>
      <c r="F121" s="158" t="s">
        <v>196</v>
      </c>
      <c r="H121" s="159">
        <v>2.8420000000000001</v>
      </c>
      <c r="I121" s="160"/>
      <c r="L121" s="155"/>
      <c r="M121" s="161"/>
      <c r="N121" s="162"/>
      <c r="O121" s="162"/>
      <c r="P121" s="162"/>
      <c r="Q121" s="162"/>
      <c r="R121" s="162"/>
      <c r="S121" s="162"/>
      <c r="T121" s="163"/>
      <c r="AT121" s="157" t="s">
        <v>131</v>
      </c>
      <c r="AU121" s="157" t="s">
        <v>80</v>
      </c>
      <c r="AV121" s="13" t="s">
        <v>80</v>
      </c>
      <c r="AW121" s="13" t="s">
        <v>32</v>
      </c>
      <c r="AX121" s="13" t="s">
        <v>78</v>
      </c>
      <c r="AY121" s="157" t="s">
        <v>115</v>
      </c>
    </row>
    <row r="122" spans="1:65" s="2" customFormat="1" ht="44.25" customHeight="1">
      <c r="A122" s="31"/>
      <c r="B122" s="136"/>
      <c r="C122" s="137" t="s">
        <v>197</v>
      </c>
      <c r="D122" s="137" t="s">
        <v>118</v>
      </c>
      <c r="E122" s="138" t="s">
        <v>198</v>
      </c>
      <c r="F122" s="139" t="s">
        <v>199</v>
      </c>
      <c r="G122" s="140" t="s">
        <v>200</v>
      </c>
      <c r="H122" s="141">
        <v>258.39999999999998</v>
      </c>
      <c r="I122" s="142"/>
      <c r="J122" s="143">
        <f>ROUND(I122*H122,2)</f>
        <v>0</v>
      </c>
      <c r="K122" s="139" t="s">
        <v>122</v>
      </c>
      <c r="L122" s="32"/>
      <c r="M122" s="144" t="s">
        <v>3</v>
      </c>
      <c r="N122" s="145" t="s">
        <v>41</v>
      </c>
      <c r="O122" s="52"/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48" t="s">
        <v>182</v>
      </c>
      <c r="AT122" s="148" t="s">
        <v>118</v>
      </c>
      <c r="AU122" s="148" t="s">
        <v>80</v>
      </c>
      <c r="AY122" s="16" t="s">
        <v>115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6" t="s">
        <v>78</v>
      </c>
      <c r="BK122" s="149">
        <f>ROUND(I122*H122,2)</f>
        <v>0</v>
      </c>
      <c r="BL122" s="16" t="s">
        <v>182</v>
      </c>
      <c r="BM122" s="148" t="s">
        <v>201</v>
      </c>
    </row>
    <row r="123" spans="1:65" s="2" customFormat="1" ht="11.25">
      <c r="A123" s="31"/>
      <c r="B123" s="32"/>
      <c r="C123" s="31"/>
      <c r="D123" s="150" t="s">
        <v>125</v>
      </c>
      <c r="E123" s="31"/>
      <c r="F123" s="151" t="s">
        <v>202</v>
      </c>
      <c r="G123" s="31"/>
      <c r="H123" s="31"/>
      <c r="I123" s="152"/>
      <c r="J123" s="31"/>
      <c r="K123" s="31"/>
      <c r="L123" s="32"/>
      <c r="M123" s="153"/>
      <c r="N123" s="154"/>
      <c r="O123" s="52"/>
      <c r="P123" s="52"/>
      <c r="Q123" s="52"/>
      <c r="R123" s="52"/>
      <c r="S123" s="52"/>
      <c r="T123" s="53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125</v>
      </c>
      <c r="AU123" s="16" t="s">
        <v>80</v>
      </c>
    </row>
    <row r="124" spans="1:65" s="13" customFormat="1" ht="11.25">
      <c r="B124" s="155"/>
      <c r="D124" s="156" t="s">
        <v>131</v>
      </c>
      <c r="E124" s="157" t="s">
        <v>3</v>
      </c>
      <c r="F124" s="158" t="s">
        <v>203</v>
      </c>
      <c r="H124" s="159">
        <v>258.39999999999998</v>
      </c>
      <c r="I124" s="160"/>
      <c r="L124" s="155"/>
      <c r="M124" s="161"/>
      <c r="N124" s="162"/>
      <c r="O124" s="162"/>
      <c r="P124" s="162"/>
      <c r="Q124" s="162"/>
      <c r="R124" s="162"/>
      <c r="S124" s="162"/>
      <c r="T124" s="163"/>
      <c r="AT124" s="157" t="s">
        <v>131</v>
      </c>
      <c r="AU124" s="157" t="s">
        <v>80</v>
      </c>
      <c r="AV124" s="13" t="s">
        <v>80</v>
      </c>
      <c r="AW124" s="13" t="s">
        <v>32</v>
      </c>
      <c r="AX124" s="13" t="s">
        <v>78</v>
      </c>
      <c r="AY124" s="157" t="s">
        <v>115</v>
      </c>
    </row>
    <row r="125" spans="1:65" s="2" customFormat="1" ht="21.75" customHeight="1">
      <c r="A125" s="31"/>
      <c r="B125" s="136"/>
      <c r="C125" s="164" t="s">
        <v>9</v>
      </c>
      <c r="D125" s="164" t="s">
        <v>204</v>
      </c>
      <c r="E125" s="165" t="s">
        <v>205</v>
      </c>
      <c r="F125" s="166" t="s">
        <v>206</v>
      </c>
      <c r="G125" s="167" t="s">
        <v>193</v>
      </c>
      <c r="H125" s="168">
        <v>2.8420000000000001</v>
      </c>
      <c r="I125" s="169"/>
      <c r="J125" s="170">
        <f>ROUND(I125*H125,2)</f>
        <v>0</v>
      </c>
      <c r="K125" s="166" t="s">
        <v>122</v>
      </c>
      <c r="L125" s="171"/>
      <c r="M125" s="172" t="s">
        <v>3</v>
      </c>
      <c r="N125" s="173" t="s">
        <v>41</v>
      </c>
      <c r="O125" s="52"/>
      <c r="P125" s="146">
        <f>O125*H125</f>
        <v>0</v>
      </c>
      <c r="Q125" s="146">
        <v>0.55000000000000004</v>
      </c>
      <c r="R125" s="146">
        <f>Q125*H125</f>
        <v>1.5631000000000002</v>
      </c>
      <c r="S125" s="146">
        <v>0</v>
      </c>
      <c r="T125" s="14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48" t="s">
        <v>207</v>
      </c>
      <c r="AT125" s="148" t="s">
        <v>204</v>
      </c>
      <c r="AU125" s="148" t="s">
        <v>80</v>
      </c>
      <c r="AY125" s="16" t="s">
        <v>115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6" t="s">
        <v>78</v>
      </c>
      <c r="BK125" s="149">
        <f>ROUND(I125*H125,2)</f>
        <v>0</v>
      </c>
      <c r="BL125" s="16" t="s">
        <v>182</v>
      </c>
      <c r="BM125" s="148" t="s">
        <v>208</v>
      </c>
    </row>
    <row r="126" spans="1:65" s="2" customFormat="1" ht="11.25">
      <c r="A126" s="31"/>
      <c r="B126" s="32"/>
      <c r="C126" s="31"/>
      <c r="D126" s="150" t="s">
        <v>125</v>
      </c>
      <c r="E126" s="31"/>
      <c r="F126" s="151" t="s">
        <v>209</v>
      </c>
      <c r="G126" s="31"/>
      <c r="H126" s="31"/>
      <c r="I126" s="152"/>
      <c r="J126" s="31"/>
      <c r="K126" s="31"/>
      <c r="L126" s="32"/>
      <c r="M126" s="153"/>
      <c r="N126" s="154"/>
      <c r="O126" s="52"/>
      <c r="P126" s="52"/>
      <c r="Q126" s="52"/>
      <c r="R126" s="52"/>
      <c r="S126" s="52"/>
      <c r="T126" s="53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125</v>
      </c>
      <c r="AU126" s="16" t="s">
        <v>80</v>
      </c>
    </row>
    <row r="127" spans="1:65" s="13" customFormat="1" ht="11.25">
      <c r="B127" s="155"/>
      <c r="D127" s="156" t="s">
        <v>131</v>
      </c>
      <c r="E127" s="157" t="s">
        <v>3</v>
      </c>
      <c r="F127" s="158" t="s">
        <v>196</v>
      </c>
      <c r="H127" s="159">
        <v>2.8420000000000001</v>
      </c>
      <c r="I127" s="160"/>
      <c r="L127" s="155"/>
      <c r="M127" s="161"/>
      <c r="N127" s="162"/>
      <c r="O127" s="162"/>
      <c r="P127" s="162"/>
      <c r="Q127" s="162"/>
      <c r="R127" s="162"/>
      <c r="S127" s="162"/>
      <c r="T127" s="163"/>
      <c r="AT127" s="157" t="s">
        <v>131</v>
      </c>
      <c r="AU127" s="157" t="s">
        <v>80</v>
      </c>
      <c r="AV127" s="13" t="s">
        <v>80</v>
      </c>
      <c r="AW127" s="13" t="s">
        <v>32</v>
      </c>
      <c r="AX127" s="13" t="s">
        <v>78</v>
      </c>
      <c r="AY127" s="157" t="s">
        <v>115</v>
      </c>
    </row>
    <row r="128" spans="1:65" s="2" customFormat="1" ht="44.25" customHeight="1">
      <c r="A128" s="31"/>
      <c r="B128" s="136"/>
      <c r="C128" s="137" t="s">
        <v>182</v>
      </c>
      <c r="D128" s="137" t="s">
        <v>118</v>
      </c>
      <c r="E128" s="138" t="s">
        <v>210</v>
      </c>
      <c r="F128" s="139" t="s">
        <v>211</v>
      </c>
      <c r="G128" s="140" t="s">
        <v>200</v>
      </c>
      <c r="H128" s="141">
        <v>258.39999999999998</v>
      </c>
      <c r="I128" s="142"/>
      <c r="J128" s="143">
        <f>ROUND(I128*H128,2)</f>
        <v>0</v>
      </c>
      <c r="K128" s="139" t="s">
        <v>122</v>
      </c>
      <c r="L128" s="32"/>
      <c r="M128" s="144" t="s">
        <v>3</v>
      </c>
      <c r="N128" s="145" t="s">
        <v>41</v>
      </c>
      <c r="O128" s="52"/>
      <c r="P128" s="146">
        <f>O128*H128</f>
        <v>0</v>
      </c>
      <c r="Q128" s="146">
        <v>0</v>
      </c>
      <c r="R128" s="146">
        <f>Q128*H128</f>
        <v>0</v>
      </c>
      <c r="S128" s="146">
        <v>1.2E-2</v>
      </c>
      <c r="T128" s="147">
        <f>S128*H128</f>
        <v>3.1008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48" t="s">
        <v>182</v>
      </c>
      <c r="AT128" s="148" t="s">
        <v>118</v>
      </c>
      <c r="AU128" s="148" t="s">
        <v>80</v>
      </c>
      <c r="AY128" s="16" t="s">
        <v>115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78</v>
      </c>
      <c r="BK128" s="149">
        <f>ROUND(I128*H128,2)</f>
        <v>0</v>
      </c>
      <c r="BL128" s="16" t="s">
        <v>182</v>
      </c>
      <c r="BM128" s="148" t="s">
        <v>212</v>
      </c>
    </row>
    <row r="129" spans="1:65" s="2" customFormat="1" ht="11.25">
      <c r="A129" s="31"/>
      <c r="B129" s="32"/>
      <c r="C129" s="31"/>
      <c r="D129" s="150" t="s">
        <v>125</v>
      </c>
      <c r="E129" s="31"/>
      <c r="F129" s="151" t="s">
        <v>213</v>
      </c>
      <c r="G129" s="31"/>
      <c r="H129" s="31"/>
      <c r="I129" s="152"/>
      <c r="J129" s="31"/>
      <c r="K129" s="31"/>
      <c r="L129" s="32"/>
      <c r="M129" s="153"/>
      <c r="N129" s="154"/>
      <c r="O129" s="52"/>
      <c r="P129" s="52"/>
      <c r="Q129" s="52"/>
      <c r="R129" s="52"/>
      <c r="S129" s="52"/>
      <c r="T129" s="53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125</v>
      </c>
      <c r="AU129" s="16" t="s">
        <v>80</v>
      </c>
    </row>
    <row r="130" spans="1:65" s="13" customFormat="1" ht="11.25">
      <c r="B130" s="155"/>
      <c r="D130" s="156" t="s">
        <v>131</v>
      </c>
      <c r="E130" s="157" t="s">
        <v>3</v>
      </c>
      <c r="F130" s="158" t="s">
        <v>203</v>
      </c>
      <c r="H130" s="159">
        <v>258.39999999999998</v>
      </c>
      <c r="I130" s="160"/>
      <c r="L130" s="155"/>
      <c r="M130" s="161"/>
      <c r="N130" s="162"/>
      <c r="O130" s="162"/>
      <c r="P130" s="162"/>
      <c r="Q130" s="162"/>
      <c r="R130" s="162"/>
      <c r="S130" s="162"/>
      <c r="T130" s="163"/>
      <c r="AT130" s="157" t="s">
        <v>131</v>
      </c>
      <c r="AU130" s="157" t="s">
        <v>80</v>
      </c>
      <c r="AV130" s="13" t="s">
        <v>80</v>
      </c>
      <c r="AW130" s="13" t="s">
        <v>32</v>
      </c>
      <c r="AX130" s="13" t="s">
        <v>78</v>
      </c>
      <c r="AY130" s="157" t="s">
        <v>115</v>
      </c>
    </row>
    <row r="131" spans="1:65" s="2" customFormat="1" ht="49.15" customHeight="1">
      <c r="A131" s="31"/>
      <c r="B131" s="136"/>
      <c r="C131" s="137" t="s">
        <v>214</v>
      </c>
      <c r="D131" s="137" t="s">
        <v>118</v>
      </c>
      <c r="E131" s="138" t="s">
        <v>215</v>
      </c>
      <c r="F131" s="139" t="s">
        <v>216</v>
      </c>
      <c r="G131" s="140" t="s">
        <v>121</v>
      </c>
      <c r="H131" s="141">
        <v>260</v>
      </c>
      <c r="I131" s="142"/>
      <c r="J131" s="143">
        <f>ROUND(I131*H131,2)</f>
        <v>0</v>
      </c>
      <c r="K131" s="139" t="s">
        <v>122</v>
      </c>
      <c r="L131" s="32"/>
      <c r="M131" s="144" t="s">
        <v>3</v>
      </c>
      <c r="N131" s="145" t="s">
        <v>41</v>
      </c>
      <c r="O131" s="52"/>
      <c r="P131" s="146">
        <f>O131*H131</f>
        <v>0</v>
      </c>
      <c r="Q131" s="146">
        <v>1.438E-2</v>
      </c>
      <c r="R131" s="146">
        <f>Q131*H131</f>
        <v>3.7387999999999999</v>
      </c>
      <c r="S131" s="146">
        <v>0</v>
      </c>
      <c r="T131" s="14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48" t="s">
        <v>182</v>
      </c>
      <c r="AT131" s="148" t="s">
        <v>118</v>
      </c>
      <c r="AU131" s="148" t="s">
        <v>80</v>
      </c>
      <c r="AY131" s="16" t="s">
        <v>115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78</v>
      </c>
      <c r="BK131" s="149">
        <f>ROUND(I131*H131,2)</f>
        <v>0</v>
      </c>
      <c r="BL131" s="16" t="s">
        <v>182</v>
      </c>
      <c r="BM131" s="148" t="s">
        <v>217</v>
      </c>
    </row>
    <row r="132" spans="1:65" s="2" customFormat="1" ht="11.25">
      <c r="A132" s="31"/>
      <c r="B132" s="32"/>
      <c r="C132" s="31"/>
      <c r="D132" s="150" t="s">
        <v>125</v>
      </c>
      <c r="E132" s="31"/>
      <c r="F132" s="151" t="s">
        <v>218</v>
      </c>
      <c r="G132" s="31"/>
      <c r="H132" s="31"/>
      <c r="I132" s="152"/>
      <c r="J132" s="31"/>
      <c r="K132" s="31"/>
      <c r="L132" s="32"/>
      <c r="M132" s="153"/>
      <c r="N132" s="154"/>
      <c r="O132" s="52"/>
      <c r="P132" s="52"/>
      <c r="Q132" s="52"/>
      <c r="R132" s="52"/>
      <c r="S132" s="52"/>
      <c r="T132" s="53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125</v>
      </c>
      <c r="AU132" s="16" t="s">
        <v>80</v>
      </c>
    </row>
    <row r="133" spans="1:65" s="2" customFormat="1" ht="44.25" customHeight="1">
      <c r="A133" s="31"/>
      <c r="B133" s="136"/>
      <c r="C133" s="137" t="s">
        <v>219</v>
      </c>
      <c r="D133" s="137" t="s">
        <v>118</v>
      </c>
      <c r="E133" s="138" t="s">
        <v>220</v>
      </c>
      <c r="F133" s="139" t="s">
        <v>221</v>
      </c>
      <c r="G133" s="140" t="s">
        <v>193</v>
      </c>
      <c r="H133" s="141">
        <v>8.5619999999999994</v>
      </c>
      <c r="I133" s="142"/>
      <c r="J133" s="143">
        <f>ROUND(I133*H133,2)</f>
        <v>0</v>
      </c>
      <c r="K133" s="139" t="s">
        <v>122</v>
      </c>
      <c r="L133" s="32"/>
      <c r="M133" s="144" t="s">
        <v>3</v>
      </c>
      <c r="N133" s="145" t="s">
        <v>41</v>
      </c>
      <c r="O133" s="52"/>
      <c r="P133" s="146">
        <f>O133*H133</f>
        <v>0</v>
      </c>
      <c r="Q133" s="146">
        <v>2.3369999999999998E-2</v>
      </c>
      <c r="R133" s="146">
        <f>Q133*H133</f>
        <v>0.20009393999999997</v>
      </c>
      <c r="S133" s="146">
        <v>0</v>
      </c>
      <c r="T133" s="14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48" t="s">
        <v>182</v>
      </c>
      <c r="AT133" s="148" t="s">
        <v>118</v>
      </c>
      <c r="AU133" s="148" t="s">
        <v>80</v>
      </c>
      <c r="AY133" s="16" t="s">
        <v>115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78</v>
      </c>
      <c r="BK133" s="149">
        <f>ROUND(I133*H133,2)</f>
        <v>0</v>
      </c>
      <c r="BL133" s="16" t="s">
        <v>182</v>
      </c>
      <c r="BM133" s="148" t="s">
        <v>222</v>
      </c>
    </row>
    <row r="134" spans="1:65" s="2" customFormat="1" ht="11.25">
      <c r="A134" s="31"/>
      <c r="B134" s="32"/>
      <c r="C134" s="31"/>
      <c r="D134" s="150" t="s">
        <v>125</v>
      </c>
      <c r="E134" s="31"/>
      <c r="F134" s="151" t="s">
        <v>223</v>
      </c>
      <c r="G134" s="31"/>
      <c r="H134" s="31"/>
      <c r="I134" s="152"/>
      <c r="J134" s="31"/>
      <c r="K134" s="31"/>
      <c r="L134" s="32"/>
      <c r="M134" s="153"/>
      <c r="N134" s="154"/>
      <c r="O134" s="52"/>
      <c r="P134" s="52"/>
      <c r="Q134" s="52"/>
      <c r="R134" s="52"/>
      <c r="S134" s="52"/>
      <c r="T134" s="53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125</v>
      </c>
      <c r="AU134" s="16" t="s">
        <v>80</v>
      </c>
    </row>
    <row r="135" spans="1:65" s="13" customFormat="1" ht="11.25">
      <c r="B135" s="155"/>
      <c r="D135" s="156" t="s">
        <v>131</v>
      </c>
      <c r="E135" s="157" t="s">
        <v>3</v>
      </c>
      <c r="F135" s="158" t="s">
        <v>224</v>
      </c>
      <c r="H135" s="159">
        <v>8.5619999999999994</v>
      </c>
      <c r="I135" s="160"/>
      <c r="L135" s="155"/>
      <c r="M135" s="161"/>
      <c r="N135" s="162"/>
      <c r="O135" s="162"/>
      <c r="P135" s="162"/>
      <c r="Q135" s="162"/>
      <c r="R135" s="162"/>
      <c r="S135" s="162"/>
      <c r="T135" s="163"/>
      <c r="AT135" s="157" t="s">
        <v>131</v>
      </c>
      <c r="AU135" s="157" t="s">
        <v>80</v>
      </c>
      <c r="AV135" s="13" t="s">
        <v>80</v>
      </c>
      <c r="AW135" s="13" t="s">
        <v>32</v>
      </c>
      <c r="AX135" s="13" t="s">
        <v>78</v>
      </c>
      <c r="AY135" s="157" t="s">
        <v>115</v>
      </c>
    </row>
    <row r="136" spans="1:65" s="2" customFormat="1" ht="44.25" customHeight="1">
      <c r="A136" s="31"/>
      <c r="B136" s="136"/>
      <c r="C136" s="137" t="s">
        <v>225</v>
      </c>
      <c r="D136" s="137" t="s">
        <v>118</v>
      </c>
      <c r="E136" s="138" t="s">
        <v>226</v>
      </c>
      <c r="F136" s="139" t="s">
        <v>227</v>
      </c>
      <c r="G136" s="140" t="s">
        <v>121</v>
      </c>
      <c r="H136" s="141">
        <v>160</v>
      </c>
      <c r="I136" s="142"/>
      <c r="J136" s="143">
        <f>ROUND(I136*H136,2)</f>
        <v>0</v>
      </c>
      <c r="K136" s="139" t="s">
        <v>122</v>
      </c>
      <c r="L136" s="32"/>
      <c r="M136" s="144" t="s">
        <v>3</v>
      </c>
      <c r="N136" s="145" t="s">
        <v>41</v>
      </c>
      <c r="O136" s="52"/>
      <c r="P136" s="146">
        <f>O136*H136</f>
        <v>0</v>
      </c>
      <c r="Q136" s="146">
        <v>9.4199999999999996E-3</v>
      </c>
      <c r="R136" s="146">
        <f>Q136*H136</f>
        <v>1.5071999999999999</v>
      </c>
      <c r="S136" s="146">
        <v>0</v>
      </c>
      <c r="T136" s="14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48" t="s">
        <v>182</v>
      </c>
      <c r="AT136" s="148" t="s">
        <v>118</v>
      </c>
      <c r="AU136" s="148" t="s">
        <v>80</v>
      </c>
      <c r="AY136" s="16" t="s">
        <v>115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78</v>
      </c>
      <c r="BK136" s="149">
        <f>ROUND(I136*H136,2)</f>
        <v>0</v>
      </c>
      <c r="BL136" s="16" t="s">
        <v>182</v>
      </c>
      <c r="BM136" s="148" t="s">
        <v>228</v>
      </c>
    </row>
    <row r="137" spans="1:65" s="2" customFormat="1" ht="11.25">
      <c r="A137" s="31"/>
      <c r="B137" s="32"/>
      <c r="C137" s="31"/>
      <c r="D137" s="150" t="s">
        <v>125</v>
      </c>
      <c r="E137" s="31"/>
      <c r="F137" s="151" t="s">
        <v>229</v>
      </c>
      <c r="G137" s="31"/>
      <c r="H137" s="31"/>
      <c r="I137" s="152"/>
      <c r="J137" s="31"/>
      <c r="K137" s="31"/>
      <c r="L137" s="32"/>
      <c r="M137" s="153"/>
      <c r="N137" s="154"/>
      <c r="O137" s="52"/>
      <c r="P137" s="52"/>
      <c r="Q137" s="52"/>
      <c r="R137" s="52"/>
      <c r="S137" s="52"/>
      <c r="T137" s="5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125</v>
      </c>
      <c r="AU137" s="16" t="s">
        <v>80</v>
      </c>
    </row>
    <row r="138" spans="1:65" s="2" customFormat="1" ht="44.25" customHeight="1">
      <c r="A138" s="31"/>
      <c r="B138" s="136"/>
      <c r="C138" s="137" t="s">
        <v>230</v>
      </c>
      <c r="D138" s="137" t="s">
        <v>118</v>
      </c>
      <c r="E138" s="138" t="s">
        <v>231</v>
      </c>
      <c r="F138" s="139" t="s">
        <v>232</v>
      </c>
      <c r="G138" s="140" t="s">
        <v>121</v>
      </c>
      <c r="H138" s="141">
        <v>19</v>
      </c>
      <c r="I138" s="142"/>
      <c r="J138" s="143">
        <f>ROUND(I138*H138,2)</f>
        <v>0</v>
      </c>
      <c r="K138" s="139" t="s">
        <v>122</v>
      </c>
      <c r="L138" s="32"/>
      <c r="M138" s="144" t="s">
        <v>3</v>
      </c>
      <c r="N138" s="145" t="s">
        <v>41</v>
      </c>
      <c r="O138" s="52"/>
      <c r="P138" s="146">
        <f>O138*H138</f>
        <v>0</v>
      </c>
      <c r="Q138" s="146">
        <v>1.093E-2</v>
      </c>
      <c r="R138" s="146">
        <f>Q138*H138</f>
        <v>0.20767000000000002</v>
      </c>
      <c r="S138" s="146">
        <v>0</v>
      </c>
      <c r="T138" s="14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8" t="s">
        <v>182</v>
      </c>
      <c r="AT138" s="148" t="s">
        <v>118</v>
      </c>
      <c r="AU138" s="148" t="s">
        <v>80</v>
      </c>
      <c r="AY138" s="16" t="s">
        <v>115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78</v>
      </c>
      <c r="BK138" s="149">
        <f>ROUND(I138*H138,2)</f>
        <v>0</v>
      </c>
      <c r="BL138" s="16" t="s">
        <v>182</v>
      </c>
      <c r="BM138" s="148" t="s">
        <v>233</v>
      </c>
    </row>
    <row r="139" spans="1:65" s="2" customFormat="1" ht="11.25">
      <c r="A139" s="31"/>
      <c r="B139" s="32"/>
      <c r="C139" s="31"/>
      <c r="D139" s="150" t="s">
        <v>125</v>
      </c>
      <c r="E139" s="31"/>
      <c r="F139" s="151" t="s">
        <v>234</v>
      </c>
      <c r="G139" s="31"/>
      <c r="H139" s="31"/>
      <c r="I139" s="152"/>
      <c r="J139" s="31"/>
      <c r="K139" s="31"/>
      <c r="L139" s="32"/>
      <c r="M139" s="153"/>
      <c r="N139" s="154"/>
      <c r="O139" s="52"/>
      <c r="P139" s="52"/>
      <c r="Q139" s="52"/>
      <c r="R139" s="52"/>
      <c r="S139" s="52"/>
      <c r="T139" s="5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125</v>
      </c>
      <c r="AU139" s="16" t="s">
        <v>80</v>
      </c>
    </row>
    <row r="140" spans="1:65" s="13" customFormat="1" ht="11.25">
      <c r="B140" s="155"/>
      <c r="D140" s="156" t="s">
        <v>131</v>
      </c>
      <c r="E140" s="157" t="s">
        <v>3</v>
      </c>
      <c r="F140" s="158" t="s">
        <v>235</v>
      </c>
      <c r="H140" s="159">
        <v>19</v>
      </c>
      <c r="I140" s="160"/>
      <c r="L140" s="155"/>
      <c r="M140" s="161"/>
      <c r="N140" s="162"/>
      <c r="O140" s="162"/>
      <c r="P140" s="162"/>
      <c r="Q140" s="162"/>
      <c r="R140" s="162"/>
      <c r="S140" s="162"/>
      <c r="T140" s="163"/>
      <c r="AT140" s="157" t="s">
        <v>131</v>
      </c>
      <c r="AU140" s="157" t="s">
        <v>80</v>
      </c>
      <c r="AV140" s="13" t="s">
        <v>80</v>
      </c>
      <c r="AW140" s="13" t="s">
        <v>32</v>
      </c>
      <c r="AX140" s="13" t="s">
        <v>78</v>
      </c>
      <c r="AY140" s="157" t="s">
        <v>115</v>
      </c>
    </row>
    <row r="141" spans="1:65" s="2" customFormat="1" ht="24.2" customHeight="1">
      <c r="A141" s="31"/>
      <c r="B141" s="136"/>
      <c r="C141" s="137" t="s">
        <v>8</v>
      </c>
      <c r="D141" s="137" t="s">
        <v>118</v>
      </c>
      <c r="E141" s="138" t="s">
        <v>236</v>
      </c>
      <c r="F141" s="139" t="s">
        <v>237</v>
      </c>
      <c r="G141" s="140" t="s">
        <v>121</v>
      </c>
      <c r="H141" s="141">
        <v>179</v>
      </c>
      <c r="I141" s="142"/>
      <c r="J141" s="143">
        <f>ROUND(I141*H141,2)</f>
        <v>0</v>
      </c>
      <c r="K141" s="139" t="s">
        <v>122</v>
      </c>
      <c r="L141" s="32"/>
      <c r="M141" s="144" t="s">
        <v>3</v>
      </c>
      <c r="N141" s="145" t="s">
        <v>41</v>
      </c>
      <c r="O141" s="52"/>
      <c r="P141" s="146">
        <f>O141*H141</f>
        <v>0</v>
      </c>
      <c r="Q141" s="146">
        <v>2.0000000000000001E-4</v>
      </c>
      <c r="R141" s="146">
        <f>Q141*H141</f>
        <v>3.5799999999999998E-2</v>
      </c>
      <c r="S141" s="146">
        <v>0</v>
      </c>
      <c r="T141" s="14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8" t="s">
        <v>182</v>
      </c>
      <c r="AT141" s="148" t="s">
        <v>118</v>
      </c>
      <c r="AU141" s="148" t="s">
        <v>80</v>
      </c>
      <c r="AY141" s="16" t="s">
        <v>115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6" t="s">
        <v>78</v>
      </c>
      <c r="BK141" s="149">
        <f>ROUND(I141*H141,2)</f>
        <v>0</v>
      </c>
      <c r="BL141" s="16" t="s">
        <v>182</v>
      </c>
      <c r="BM141" s="148" t="s">
        <v>238</v>
      </c>
    </row>
    <row r="142" spans="1:65" s="2" customFormat="1" ht="11.25">
      <c r="A142" s="31"/>
      <c r="B142" s="32"/>
      <c r="C142" s="31"/>
      <c r="D142" s="150" t="s">
        <v>125</v>
      </c>
      <c r="E142" s="31"/>
      <c r="F142" s="151" t="s">
        <v>239</v>
      </c>
      <c r="G142" s="31"/>
      <c r="H142" s="31"/>
      <c r="I142" s="152"/>
      <c r="J142" s="31"/>
      <c r="K142" s="31"/>
      <c r="L142" s="32"/>
      <c r="M142" s="153"/>
      <c r="N142" s="154"/>
      <c r="O142" s="52"/>
      <c r="P142" s="52"/>
      <c r="Q142" s="52"/>
      <c r="R142" s="52"/>
      <c r="S142" s="52"/>
      <c r="T142" s="53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125</v>
      </c>
      <c r="AU142" s="16" t="s">
        <v>80</v>
      </c>
    </row>
    <row r="143" spans="1:65" s="13" customFormat="1" ht="11.25">
      <c r="B143" s="155"/>
      <c r="D143" s="156" t="s">
        <v>131</v>
      </c>
      <c r="E143" s="157" t="s">
        <v>3</v>
      </c>
      <c r="F143" s="158" t="s">
        <v>240</v>
      </c>
      <c r="H143" s="159">
        <v>179</v>
      </c>
      <c r="I143" s="160"/>
      <c r="L143" s="155"/>
      <c r="M143" s="161"/>
      <c r="N143" s="162"/>
      <c r="O143" s="162"/>
      <c r="P143" s="162"/>
      <c r="Q143" s="162"/>
      <c r="R143" s="162"/>
      <c r="S143" s="162"/>
      <c r="T143" s="163"/>
      <c r="AT143" s="157" t="s">
        <v>131</v>
      </c>
      <c r="AU143" s="157" t="s">
        <v>80</v>
      </c>
      <c r="AV143" s="13" t="s">
        <v>80</v>
      </c>
      <c r="AW143" s="13" t="s">
        <v>32</v>
      </c>
      <c r="AX143" s="13" t="s">
        <v>78</v>
      </c>
      <c r="AY143" s="157" t="s">
        <v>115</v>
      </c>
    </row>
    <row r="144" spans="1:65" s="2" customFormat="1" ht="44.25" customHeight="1">
      <c r="A144" s="31"/>
      <c r="B144" s="136"/>
      <c r="C144" s="137" t="s">
        <v>241</v>
      </c>
      <c r="D144" s="137" t="s">
        <v>118</v>
      </c>
      <c r="E144" s="138" t="s">
        <v>242</v>
      </c>
      <c r="F144" s="139" t="s">
        <v>243</v>
      </c>
      <c r="G144" s="140" t="s">
        <v>142</v>
      </c>
      <c r="H144" s="141">
        <v>7.258</v>
      </c>
      <c r="I144" s="142"/>
      <c r="J144" s="143">
        <f>ROUND(I144*H144,2)</f>
        <v>0</v>
      </c>
      <c r="K144" s="139" t="s">
        <v>122</v>
      </c>
      <c r="L144" s="32"/>
      <c r="M144" s="144" t="s">
        <v>3</v>
      </c>
      <c r="N144" s="145" t="s">
        <v>41</v>
      </c>
      <c r="O144" s="52"/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8" t="s">
        <v>182</v>
      </c>
      <c r="AT144" s="148" t="s">
        <v>118</v>
      </c>
      <c r="AU144" s="148" t="s">
        <v>80</v>
      </c>
      <c r="AY144" s="16" t="s">
        <v>115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6" t="s">
        <v>78</v>
      </c>
      <c r="BK144" s="149">
        <f>ROUND(I144*H144,2)</f>
        <v>0</v>
      </c>
      <c r="BL144" s="16" t="s">
        <v>182</v>
      </c>
      <c r="BM144" s="148" t="s">
        <v>244</v>
      </c>
    </row>
    <row r="145" spans="1:65" s="2" customFormat="1" ht="11.25">
      <c r="A145" s="31"/>
      <c r="B145" s="32"/>
      <c r="C145" s="31"/>
      <c r="D145" s="150" t="s">
        <v>125</v>
      </c>
      <c r="E145" s="31"/>
      <c r="F145" s="151" t="s">
        <v>245</v>
      </c>
      <c r="G145" s="31"/>
      <c r="H145" s="31"/>
      <c r="I145" s="152"/>
      <c r="J145" s="31"/>
      <c r="K145" s="31"/>
      <c r="L145" s="32"/>
      <c r="M145" s="153"/>
      <c r="N145" s="154"/>
      <c r="O145" s="52"/>
      <c r="P145" s="52"/>
      <c r="Q145" s="52"/>
      <c r="R145" s="52"/>
      <c r="S145" s="52"/>
      <c r="T145" s="53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125</v>
      </c>
      <c r="AU145" s="16" t="s">
        <v>80</v>
      </c>
    </row>
    <row r="146" spans="1:65" s="12" customFormat="1" ht="22.9" customHeight="1">
      <c r="B146" s="123"/>
      <c r="D146" s="124" t="s">
        <v>69</v>
      </c>
      <c r="E146" s="134" t="s">
        <v>246</v>
      </c>
      <c r="F146" s="134" t="s">
        <v>247</v>
      </c>
      <c r="I146" s="126"/>
      <c r="J146" s="135">
        <f>BK146</f>
        <v>0</v>
      </c>
      <c r="L146" s="123"/>
      <c r="M146" s="128"/>
      <c r="N146" s="129"/>
      <c r="O146" s="129"/>
      <c r="P146" s="130">
        <f>SUM(P147:P160)</f>
        <v>0</v>
      </c>
      <c r="Q146" s="129"/>
      <c r="R146" s="130">
        <f>SUM(R147:R160)</f>
        <v>3.3713999999999994E-2</v>
      </c>
      <c r="S146" s="129"/>
      <c r="T146" s="131">
        <f>SUM(T147:T160)</f>
        <v>0</v>
      </c>
      <c r="AR146" s="124" t="s">
        <v>80</v>
      </c>
      <c r="AT146" s="132" t="s">
        <v>69</v>
      </c>
      <c r="AU146" s="132" t="s">
        <v>78</v>
      </c>
      <c r="AY146" s="124" t="s">
        <v>115</v>
      </c>
      <c r="BK146" s="133">
        <f>SUM(BK147:BK160)</f>
        <v>0</v>
      </c>
    </row>
    <row r="147" spans="1:65" s="2" customFormat="1" ht="44.25" customHeight="1">
      <c r="A147" s="31"/>
      <c r="B147" s="136"/>
      <c r="C147" s="137" t="s">
        <v>248</v>
      </c>
      <c r="D147" s="137" t="s">
        <v>118</v>
      </c>
      <c r="E147" s="138" t="s">
        <v>249</v>
      </c>
      <c r="F147" s="139" t="s">
        <v>250</v>
      </c>
      <c r="G147" s="140" t="s">
        <v>121</v>
      </c>
      <c r="H147" s="141">
        <v>160</v>
      </c>
      <c r="I147" s="142"/>
      <c r="J147" s="143">
        <f>ROUND(I147*H147,2)</f>
        <v>0</v>
      </c>
      <c r="K147" s="139" t="s">
        <v>122</v>
      </c>
      <c r="L147" s="32"/>
      <c r="M147" s="144" t="s">
        <v>3</v>
      </c>
      <c r="N147" s="145" t="s">
        <v>41</v>
      </c>
      <c r="O147" s="52"/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48" t="s">
        <v>182</v>
      </c>
      <c r="AT147" s="148" t="s">
        <v>118</v>
      </c>
      <c r="AU147" s="148" t="s">
        <v>80</v>
      </c>
      <c r="AY147" s="16" t="s">
        <v>115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78</v>
      </c>
      <c r="BK147" s="149">
        <f>ROUND(I147*H147,2)</f>
        <v>0</v>
      </c>
      <c r="BL147" s="16" t="s">
        <v>182</v>
      </c>
      <c r="BM147" s="148" t="s">
        <v>251</v>
      </c>
    </row>
    <row r="148" spans="1:65" s="2" customFormat="1" ht="11.25">
      <c r="A148" s="31"/>
      <c r="B148" s="32"/>
      <c r="C148" s="31"/>
      <c r="D148" s="150" t="s">
        <v>125</v>
      </c>
      <c r="E148" s="31"/>
      <c r="F148" s="151" t="s">
        <v>252</v>
      </c>
      <c r="G148" s="31"/>
      <c r="H148" s="31"/>
      <c r="I148" s="152"/>
      <c r="J148" s="31"/>
      <c r="K148" s="31"/>
      <c r="L148" s="32"/>
      <c r="M148" s="153"/>
      <c r="N148" s="154"/>
      <c r="O148" s="52"/>
      <c r="P148" s="52"/>
      <c r="Q148" s="52"/>
      <c r="R148" s="52"/>
      <c r="S148" s="52"/>
      <c r="T148" s="53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125</v>
      </c>
      <c r="AU148" s="16" t="s">
        <v>80</v>
      </c>
    </row>
    <row r="149" spans="1:65" s="2" customFormat="1" ht="24.2" customHeight="1">
      <c r="A149" s="31"/>
      <c r="B149" s="136"/>
      <c r="C149" s="164" t="s">
        <v>253</v>
      </c>
      <c r="D149" s="164" t="s">
        <v>204</v>
      </c>
      <c r="E149" s="165" t="s">
        <v>254</v>
      </c>
      <c r="F149" s="166" t="s">
        <v>255</v>
      </c>
      <c r="G149" s="167" t="s">
        <v>121</v>
      </c>
      <c r="H149" s="168">
        <v>179.76</v>
      </c>
      <c r="I149" s="169"/>
      <c r="J149" s="170">
        <f>ROUND(I149*H149,2)</f>
        <v>0</v>
      </c>
      <c r="K149" s="166" t="s">
        <v>122</v>
      </c>
      <c r="L149" s="171"/>
      <c r="M149" s="172" t="s">
        <v>3</v>
      </c>
      <c r="N149" s="173" t="s">
        <v>41</v>
      </c>
      <c r="O149" s="52"/>
      <c r="P149" s="146">
        <f>O149*H149</f>
        <v>0</v>
      </c>
      <c r="Q149" s="146">
        <v>1.3999999999999999E-4</v>
      </c>
      <c r="R149" s="146">
        <f>Q149*H149</f>
        <v>2.5166399999999995E-2</v>
      </c>
      <c r="S149" s="146">
        <v>0</v>
      </c>
      <c r="T149" s="147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8" t="s">
        <v>207</v>
      </c>
      <c r="AT149" s="148" t="s">
        <v>204</v>
      </c>
      <c r="AU149" s="148" t="s">
        <v>80</v>
      </c>
      <c r="AY149" s="16" t="s">
        <v>115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6" t="s">
        <v>78</v>
      </c>
      <c r="BK149" s="149">
        <f>ROUND(I149*H149,2)</f>
        <v>0</v>
      </c>
      <c r="BL149" s="16" t="s">
        <v>182</v>
      </c>
      <c r="BM149" s="148" t="s">
        <v>256</v>
      </c>
    </row>
    <row r="150" spans="1:65" s="2" customFormat="1" ht="11.25">
      <c r="A150" s="31"/>
      <c r="B150" s="32"/>
      <c r="C150" s="31"/>
      <c r="D150" s="150" t="s">
        <v>125</v>
      </c>
      <c r="E150" s="31"/>
      <c r="F150" s="151" t="s">
        <v>257</v>
      </c>
      <c r="G150" s="31"/>
      <c r="H150" s="31"/>
      <c r="I150" s="152"/>
      <c r="J150" s="31"/>
      <c r="K150" s="31"/>
      <c r="L150" s="32"/>
      <c r="M150" s="153"/>
      <c r="N150" s="154"/>
      <c r="O150" s="52"/>
      <c r="P150" s="52"/>
      <c r="Q150" s="52"/>
      <c r="R150" s="52"/>
      <c r="S150" s="52"/>
      <c r="T150" s="53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125</v>
      </c>
      <c r="AU150" s="16" t="s">
        <v>80</v>
      </c>
    </row>
    <row r="151" spans="1:65" s="13" customFormat="1" ht="11.25">
      <c r="B151" s="155"/>
      <c r="D151" s="156" t="s">
        <v>131</v>
      </c>
      <c r="F151" s="158" t="s">
        <v>258</v>
      </c>
      <c r="H151" s="159">
        <v>179.76</v>
      </c>
      <c r="I151" s="160"/>
      <c r="L151" s="155"/>
      <c r="M151" s="161"/>
      <c r="N151" s="162"/>
      <c r="O151" s="162"/>
      <c r="P151" s="162"/>
      <c r="Q151" s="162"/>
      <c r="R151" s="162"/>
      <c r="S151" s="162"/>
      <c r="T151" s="163"/>
      <c r="AT151" s="157" t="s">
        <v>131</v>
      </c>
      <c r="AU151" s="157" t="s">
        <v>80</v>
      </c>
      <c r="AV151" s="13" t="s">
        <v>80</v>
      </c>
      <c r="AW151" s="13" t="s">
        <v>4</v>
      </c>
      <c r="AX151" s="13" t="s">
        <v>78</v>
      </c>
      <c r="AY151" s="157" t="s">
        <v>115</v>
      </c>
    </row>
    <row r="152" spans="1:65" s="2" customFormat="1" ht="24.2" customHeight="1">
      <c r="A152" s="31"/>
      <c r="B152" s="136"/>
      <c r="C152" s="164" t="s">
        <v>259</v>
      </c>
      <c r="D152" s="164" t="s">
        <v>204</v>
      </c>
      <c r="E152" s="165" t="s">
        <v>260</v>
      </c>
      <c r="F152" s="166" t="s">
        <v>261</v>
      </c>
      <c r="G152" s="167" t="s">
        <v>200</v>
      </c>
      <c r="H152" s="168">
        <v>179.76</v>
      </c>
      <c r="I152" s="169"/>
      <c r="J152" s="170">
        <f>ROUND(I152*H152,2)</f>
        <v>0</v>
      </c>
      <c r="K152" s="166" t="s">
        <v>122</v>
      </c>
      <c r="L152" s="171"/>
      <c r="M152" s="172" t="s">
        <v>3</v>
      </c>
      <c r="N152" s="173" t="s">
        <v>41</v>
      </c>
      <c r="O152" s="52"/>
      <c r="P152" s="146">
        <f>O152*H152</f>
        <v>0</v>
      </c>
      <c r="Q152" s="146">
        <v>2.0000000000000002E-5</v>
      </c>
      <c r="R152" s="146">
        <f>Q152*H152</f>
        <v>3.5952000000000002E-3</v>
      </c>
      <c r="S152" s="146">
        <v>0</v>
      </c>
      <c r="T152" s="14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8" t="s">
        <v>207</v>
      </c>
      <c r="AT152" s="148" t="s">
        <v>204</v>
      </c>
      <c r="AU152" s="148" t="s">
        <v>80</v>
      </c>
      <c r="AY152" s="16" t="s">
        <v>115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78</v>
      </c>
      <c r="BK152" s="149">
        <f>ROUND(I152*H152,2)</f>
        <v>0</v>
      </c>
      <c r="BL152" s="16" t="s">
        <v>182</v>
      </c>
      <c r="BM152" s="148" t="s">
        <v>262</v>
      </c>
    </row>
    <row r="153" spans="1:65" s="2" customFormat="1" ht="11.25">
      <c r="A153" s="31"/>
      <c r="B153" s="32"/>
      <c r="C153" s="31"/>
      <c r="D153" s="150" t="s">
        <v>125</v>
      </c>
      <c r="E153" s="31"/>
      <c r="F153" s="151" t="s">
        <v>263</v>
      </c>
      <c r="G153" s="31"/>
      <c r="H153" s="31"/>
      <c r="I153" s="152"/>
      <c r="J153" s="31"/>
      <c r="K153" s="31"/>
      <c r="L153" s="32"/>
      <c r="M153" s="153"/>
      <c r="N153" s="154"/>
      <c r="O153" s="52"/>
      <c r="P153" s="52"/>
      <c r="Q153" s="52"/>
      <c r="R153" s="52"/>
      <c r="S153" s="52"/>
      <c r="T153" s="53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125</v>
      </c>
      <c r="AU153" s="16" t="s">
        <v>80</v>
      </c>
    </row>
    <row r="154" spans="1:65" s="13" customFormat="1" ht="11.25">
      <c r="B154" s="155"/>
      <c r="D154" s="156" t="s">
        <v>131</v>
      </c>
      <c r="F154" s="158" t="s">
        <v>258</v>
      </c>
      <c r="H154" s="159">
        <v>179.76</v>
      </c>
      <c r="I154" s="160"/>
      <c r="L154" s="155"/>
      <c r="M154" s="161"/>
      <c r="N154" s="162"/>
      <c r="O154" s="162"/>
      <c r="P154" s="162"/>
      <c r="Q154" s="162"/>
      <c r="R154" s="162"/>
      <c r="S154" s="162"/>
      <c r="T154" s="163"/>
      <c r="AT154" s="157" t="s">
        <v>131</v>
      </c>
      <c r="AU154" s="157" t="s">
        <v>80</v>
      </c>
      <c r="AV154" s="13" t="s">
        <v>80</v>
      </c>
      <c r="AW154" s="13" t="s">
        <v>4</v>
      </c>
      <c r="AX154" s="13" t="s">
        <v>78</v>
      </c>
      <c r="AY154" s="157" t="s">
        <v>115</v>
      </c>
    </row>
    <row r="155" spans="1:65" s="2" customFormat="1" ht="33" customHeight="1">
      <c r="A155" s="31"/>
      <c r="B155" s="136"/>
      <c r="C155" s="164" t="s">
        <v>264</v>
      </c>
      <c r="D155" s="164" t="s">
        <v>204</v>
      </c>
      <c r="E155" s="165" t="s">
        <v>265</v>
      </c>
      <c r="F155" s="166" t="s">
        <v>266</v>
      </c>
      <c r="G155" s="167" t="s">
        <v>200</v>
      </c>
      <c r="H155" s="168">
        <v>99.048000000000002</v>
      </c>
      <c r="I155" s="169"/>
      <c r="J155" s="170">
        <f>ROUND(I155*H155,2)</f>
        <v>0</v>
      </c>
      <c r="K155" s="166" t="s">
        <v>122</v>
      </c>
      <c r="L155" s="171"/>
      <c r="M155" s="172" t="s">
        <v>3</v>
      </c>
      <c r="N155" s="173" t="s">
        <v>41</v>
      </c>
      <c r="O155" s="52"/>
      <c r="P155" s="146">
        <f>O155*H155</f>
        <v>0</v>
      </c>
      <c r="Q155" s="146">
        <v>5.0000000000000002E-5</v>
      </c>
      <c r="R155" s="146">
        <f>Q155*H155</f>
        <v>4.9524E-3</v>
      </c>
      <c r="S155" s="146">
        <v>0</v>
      </c>
      <c r="T155" s="14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48" t="s">
        <v>207</v>
      </c>
      <c r="AT155" s="148" t="s">
        <v>204</v>
      </c>
      <c r="AU155" s="148" t="s">
        <v>80</v>
      </c>
      <c r="AY155" s="16" t="s">
        <v>115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6" t="s">
        <v>78</v>
      </c>
      <c r="BK155" s="149">
        <f>ROUND(I155*H155,2)</f>
        <v>0</v>
      </c>
      <c r="BL155" s="16" t="s">
        <v>182</v>
      </c>
      <c r="BM155" s="148" t="s">
        <v>267</v>
      </c>
    </row>
    <row r="156" spans="1:65" s="2" customFormat="1" ht="11.25">
      <c r="A156" s="31"/>
      <c r="B156" s="32"/>
      <c r="C156" s="31"/>
      <c r="D156" s="150" t="s">
        <v>125</v>
      </c>
      <c r="E156" s="31"/>
      <c r="F156" s="151" t="s">
        <v>268</v>
      </c>
      <c r="G156" s="31"/>
      <c r="H156" s="31"/>
      <c r="I156" s="152"/>
      <c r="J156" s="31"/>
      <c r="K156" s="31"/>
      <c r="L156" s="32"/>
      <c r="M156" s="153"/>
      <c r="N156" s="154"/>
      <c r="O156" s="52"/>
      <c r="P156" s="52"/>
      <c r="Q156" s="52"/>
      <c r="R156" s="52"/>
      <c r="S156" s="52"/>
      <c r="T156" s="53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125</v>
      </c>
      <c r="AU156" s="16" t="s">
        <v>80</v>
      </c>
    </row>
    <row r="157" spans="1:65" s="13" customFormat="1" ht="11.25">
      <c r="B157" s="155"/>
      <c r="D157" s="156" t="s">
        <v>131</v>
      </c>
      <c r="E157" s="157" t="s">
        <v>3</v>
      </c>
      <c r="F157" s="158" t="s">
        <v>269</v>
      </c>
      <c r="H157" s="159">
        <v>88.16</v>
      </c>
      <c r="I157" s="160"/>
      <c r="L157" s="155"/>
      <c r="M157" s="161"/>
      <c r="N157" s="162"/>
      <c r="O157" s="162"/>
      <c r="P157" s="162"/>
      <c r="Q157" s="162"/>
      <c r="R157" s="162"/>
      <c r="S157" s="162"/>
      <c r="T157" s="163"/>
      <c r="AT157" s="157" t="s">
        <v>131</v>
      </c>
      <c r="AU157" s="157" t="s">
        <v>80</v>
      </c>
      <c r="AV157" s="13" t="s">
        <v>80</v>
      </c>
      <c r="AW157" s="13" t="s">
        <v>32</v>
      </c>
      <c r="AX157" s="13" t="s">
        <v>78</v>
      </c>
      <c r="AY157" s="157" t="s">
        <v>115</v>
      </c>
    </row>
    <row r="158" spans="1:65" s="13" customFormat="1" ht="11.25">
      <c r="B158" s="155"/>
      <c r="D158" s="156" t="s">
        <v>131</v>
      </c>
      <c r="F158" s="158" t="s">
        <v>270</v>
      </c>
      <c r="H158" s="159">
        <v>99.048000000000002</v>
      </c>
      <c r="I158" s="160"/>
      <c r="L158" s="155"/>
      <c r="M158" s="161"/>
      <c r="N158" s="162"/>
      <c r="O158" s="162"/>
      <c r="P158" s="162"/>
      <c r="Q158" s="162"/>
      <c r="R158" s="162"/>
      <c r="S158" s="162"/>
      <c r="T158" s="163"/>
      <c r="AT158" s="157" t="s">
        <v>131</v>
      </c>
      <c r="AU158" s="157" t="s">
        <v>80</v>
      </c>
      <c r="AV158" s="13" t="s">
        <v>80</v>
      </c>
      <c r="AW158" s="13" t="s">
        <v>4</v>
      </c>
      <c r="AX158" s="13" t="s">
        <v>78</v>
      </c>
      <c r="AY158" s="157" t="s">
        <v>115</v>
      </c>
    </row>
    <row r="159" spans="1:65" s="2" customFormat="1" ht="44.25" customHeight="1">
      <c r="A159" s="31"/>
      <c r="B159" s="136"/>
      <c r="C159" s="137" t="s">
        <v>271</v>
      </c>
      <c r="D159" s="137" t="s">
        <v>118</v>
      </c>
      <c r="E159" s="138" t="s">
        <v>272</v>
      </c>
      <c r="F159" s="139" t="s">
        <v>273</v>
      </c>
      <c r="G159" s="140" t="s">
        <v>142</v>
      </c>
      <c r="H159" s="141">
        <v>3.4000000000000002E-2</v>
      </c>
      <c r="I159" s="142"/>
      <c r="J159" s="143">
        <f>ROUND(I159*H159,2)</f>
        <v>0</v>
      </c>
      <c r="K159" s="139" t="s">
        <v>122</v>
      </c>
      <c r="L159" s="32"/>
      <c r="M159" s="144" t="s">
        <v>3</v>
      </c>
      <c r="N159" s="145" t="s">
        <v>41</v>
      </c>
      <c r="O159" s="52"/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48" t="s">
        <v>182</v>
      </c>
      <c r="AT159" s="148" t="s">
        <v>118</v>
      </c>
      <c r="AU159" s="148" t="s">
        <v>80</v>
      </c>
      <c r="AY159" s="16" t="s">
        <v>115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6" t="s">
        <v>78</v>
      </c>
      <c r="BK159" s="149">
        <f>ROUND(I159*H159,2)</f>
        <v>0</v>
      </c>
      <c r="BL159" s="16" t="s">
        <v>182</v>
      </c>
      <c r="BM159" s="148" t="s">
        <v>274</v>
      </c>
    </row>
    <row r="160" spans="1:65" s="2" customFormat="1" ht="11.25">
      <c r="A160" s="31"/>
      <c r="B160" s="32"/>
      <c r="C160" s="31"/>
      <c r="D160" s="150" t="s">
        <v>125</v>
      </c>
      <c r="E160" s="31"/>
      <c r="F160" s="151" t="s">
        <v>275</v>
      </c>
      <c r="G160" s="31"/>
      <c r="H160" s="31"/>
      <c r="I160" s="152"/>
      <c r="J160" s="31"/>
      <c r="K160" s="31"/>
      <c r="L160" s="32"/>
      <c r="M160" s="153"/>
      <c r="N160" s="154"/>
      <c r="O160" s="52"/>
      <c r="P160" s="52"/>
      <c r="Q160" s="52"/>
      <c r="R160" s="52"/>
      <c r="S160" s="52"/>
      <c r="T160" s="53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6" t="s">
        <v>125</v>
      </c>
      <c r="AU160" s="16" t="s">
        <v>80</v>
      </c>
    </row>
    <row r="161" spans="1:65" s="12" customFormat="1" ht="22.9" customHeight="1">
      <c r="B161" s="123"/>
      <c r="D161" s="124" t="s">
        <v>69</v>
      </c>
      <c r="E161" s="134" t="s">
        <v>276</v>
      </c>
      <c r="F161" s="134" t="s">
        <v>277</v>
      </c>
      <c r="I161" s="126"/>
      <c r="J161" s="135">
        <f>BK161</f>
        <v>0</v>
      </c>
      <c r="L161" s="123"/>
      <c r="M161" s="128"/>
      <c r="N161" s="129"/>
      <c r="O161" s="129"/>
      <c r="P161" s="130">
        <f>SUM(P162:P186)</f>
        <v>0</v>
      </c>
      <c r="Q161" s="129"/>
      <c r="R161" s="130">
        <f>SUM(R162:R186)</f>
        <v>2.0220500000000001</v>
      </c>
      <c r="S161" s="129"/>
      <c r="T161" s="131">
        <f>SUM(T162:T186)</f>
        <v>0.11155999999999999</v>
      </c>
      <c r="AR161" s="124" t="s">
        <v>80</v>
      </c>
      <c r="AT161" s="132" t="s">
        <v>69</v>
      </c>
      <c r="AU161" s="132" t="s">
        <v>78</v>
      </c>
      <c r="AY161" s="124" t="s">
        <v>115</v>
      </c>
      <c r="BK161" s="133">
        <f>SUM(BK162:BK186)</f>
        <v>0</v>
      </c>
    </row>
    <row r="162" spans="1:65" s="2" customFormat="1" ht="24.2" customHeight="1">
      <c r="A162" s="31"/>
      <c r="B162" s="136"/>
      <c r="C162" s="137" t="s">
        <v>278</v>
      </c>
      <c r="D162" s="137" t="s">
        <v>118</v>
      </c>
      <c r="E162" s="138" t="s">
        <v>279</v>
      </c>
      <c r="F162" s="139" t="s">
        <v>280</v>
      </c>
      <c r="G162" s="140" t="s">
        <v>200</v>
      </c>
      <c r="H162" s="141">
        <v>32.299999999999997</v>
      </c>
      <c r="I162" s="142"/>
      <c r="J162" s="143">
        <f>ROUND(I162*H162,2)</f>
        <v>0</v>
      </c>
      <c r="K162" s="139" t="s">
        <v>122</v>
      </c>
      <c r="L162" s="32"/>
      <c r="M162" s="144" t="s">
        <v>3</v>
      </c>
      <c r="N162" s="145" t="s">
        <v>41</v>
      </c>
      <c r="O162" s="52"/>
      <c r="P162" s="146">
        <f>O162*H162</f>
        <v>0</v>
      </c>
      <c r="Q162" s="146">
        <v>0</v>
      </c>
      <c r="R162" s="146">
        <f>Q162*H162</f>
        <v>0</v>
      </c>
      <c r="S162" s="146">
        <v>2.5999999999999999E-3</v>
      </c>
      <c r="T162" s="147">
        <f>S162*H162</f>
        <v>8.3979999999999985E-2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48" t="s">
        <v>182</v>
      </c>
      <c r="AT162" s="148" t="s">
        <v>118</v>
      </c>
      <c r="AU162" s="148" t="s">
        <v>80</v>
      </c>
      <c r="AY162" s="16" t="s">
        <v>115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6" t="s">
        <v>78</v>
      </c>
      <c r="BK162" s="149">
        <f>ROUND(I162*H162,2)</f>
        <v>0</v>
      </c>
      <c r="BL162" s="16" t="s">
        <v>182</v>
      </c>
      <c r="BM162" s="148" t="s">
        <v>281</v>
      </c>
    </row>
    <row r="163" spans="1:65" s="2" customFormat="1" ht="11.25">
      <c r="A163" s="31"/>
      <c r="B163" s="32"/>
      <c r="C163" s="31"/>
      <c r="D163" s="150" t="s">
        <v>125</v>
      </c>
      <c r="E163" s="31"/>
      <c r="F163" s="151" t="s">
        <v>282</v>
      </c>
      <c r="G163" s="31"/>
      <c r="H163" s="31"/>
      <c r="I163" s="152"/>
      <c r="J163" s="31"/>
      <c r="K163" s="31"/>
      <c r="L163" s="32"/>
      <c r="M163" s="153"/>
      <c r="N163" s="154"/>
      <c r="O163" s="52"/>
      <c r="P163" s="52"/>
      <c r="Q163" s="52"/>
      <c r="R163" s="52"/>
      <c r="S163" s="52"/>
      <c r="T163" s="53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125</v>
      </c>
      <c r="AU163" s="16" t="s">
        <v>80</v>
      </c>
    </row>
    <row r="164" spans="1:65" s="2" customFormat="1" ht="24.2" customHeight="1">
      <c r="A164" s="31"/>
      <c r="B164" s="136"/>
      <c r="C164" s="137" t="s">
        <v>283</v>
      </c>
      <c r="D164" s="137" t="s">
        <v>118</v>
      </c>
      <c r="E164" s="138" t="s">
        <v>284</v>
      </c>
      <c r="F164" s="139" t="s">
        <v>285</v>
      </c>
      <c r="G164" s="140" t="s">
        <v>200</v>
      </c>
      <c r="H164" s="141">
        <v>7</v>
      </c>
      <c r="I164" s="142"/>
      <c r="J164" s="143">
        <f>ROUND(I164*H164,2)</f>
        <v>0</v>
      </c>
      <c r="K164" s="139" t="s">
        <v>122</v>
      </c>
      <c r="L164" s="32"/>
      <c r="M164" s="144" t="s">
        <v>3</v>
      </c>
      <c r="N164" s="145" t="s">
        <v>41</v>
      </c>
      <c r="O164" s="52"/>
      <c r="P164" s="146">
        <f>O164*H164</f>
        <v>0</v>
      </c>
      <c r="Q164" s="146">
        <v>0</v>
      </c>
      <c r="R164" s="146">
        <f>Q164*H164</f>
        <v>0</v>
      </c>
      <c r="S164" s="146">
        <v>3.9399999999999999E-3</v>
      </c>
      <c r="T164" s="147">
        <f>S164*H164</f>
        <v>2.758E-2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48" t="s">
        <v>182</v>
      </c>
      <c r="AT164" s="148" t="s">
        <v>118</v>
      </c>
      <c r="AU164" s="148" t="s">
        <v>80</v>
      </c>
      <c r="AY164" s="16" t="s">
        <v>115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6" t="s">
        <v>78</v>
      </c>
      <c r="BK164" s="149">
        <f>ROUND(I164*H164,2)</f>
        <v>0</v>
      </c>
      <c r="BL164" s="16" t="s">
        <v>182</v>
      </c>
      <c r="BM164" s="148" t="s">
        <v>286</v>
      </c>
    </row>
    <row r="165" spans="1:65" s="2" customFormat="1" ht="11.25">
      <c r="A165" s="31"/>
      <c r="B165" s="32"/>
      <c r="C165" s="31"/>
      <c r="D165" s="150" t="s">
        <v>125</v>
      </c>
      <c r="E165" s="31"/>
      <c r="F165" s="151" t="s">
        <v>287</v>
      </c>
      <c r="G165" s="31"/>
      <c r="H165" s="31"/>
      <c r="I165" s="152"/>
      <c r="J165" s="31"/>
      <c r="K165" s="31"/>
      <c r="L165" s="32"/>
      <c r="M165" s="153"/>
      <c r="N165" s="154"/>
      <c r="O165" s="52"/>
      <c r="P165" s="52"/>
      <c r="Q165" s="52"/>
      <c r="R165" s="52"/>
      <c r="S165" s="52"/>
      <c r="T165" s="53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125</v>
      </c>
      <c r="AU165" s="16" t="s">
        <v>80</v>
      </c>
    </row>
    <row r="166" spans="1:65" s="2" customFormat="1" ht="67.5" customHeight="1">
      <c r="A166" s="31"/>
      <c r="B166" s="136"/>
      <c r="C166" s="137" t="s">
        <v>288</v>
      </c>
      <c r="D166" s="137" t="s">
        <v>118</v>
      </c>
      <c r="E166" s="138" t="s">
        <v>289</v>
      </c>
      <c r="F166" s="139" t="s">
        <v>562</v>
      </c>
      <c r="G166" s="140" t="s">
        <v>121</v>
      </c>
      <c r="H166" s="141">
        <v>260</v>
      </c>
      <c r="I166" s="142"/>
      <c r="J166" s="143">
        <f>ROUND(I166*H166,2)</f>
        <v>0</v>
      </c>
      <c r="K166" s="139" t="s">
        <v>122</v>
      </c>
      <c r="L166" s="32"/>
      <c r="M166" s="144" t="s">
        <v>3</v>
      </c>
      <c r="N166" s="145" t="s">
        <v>41</v>
      </c>
      <c r="O166" s="52"/>
      <c r="P166" s="146">
        <f>O166*H166</f>
        <v>0</v>
      </c>
      <c r="Q166" s="146">
        <v>6.6E-3</v>
      </c>
      <c r="R166" s="146">
        <f>Q166*H166</f>
        <v>1.716</v>
      </c>
      <c r="S166" s="146">
        <v>0</v>
      </c>
      <c r="T166" s="14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48" t="s">
        <v>182</v>
      </c>
      <c r="AT166" s="148" t="s">
        <v>118</v>
      </c>
      <c r="AU166" s="148" t="s">
        <v>80</v>
      </c>
      <c r="AY166" s="16" t="s">
        <v>115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78</v>
      </c>
      <c r="BK166" s="149">
        <f>ROUND(I166*H166,2)</f>
        <v>0</v>
      </c>
      <c r="BL166" s="16" t="s">
        <v>182</v>
      </c>
      <c r="BM166" s="148" t="s">
        <v>290</v>
      </c>
    </row>
    <row r="167" spans="1:65" s="2" customFormat="1" ht="11.25">
      <c r="A167" s="31"/>
      <c r="B167" s="32"/>
      <c r="C167" s="31"/>
      <c r="D167" s="150" t="s">
        <v>125</v>
      </c>
      <c r="E167" s="31"/>
      <c r="F167" s="151" t="s">
        <v>291</v>
      </c>
      <c r="G167" s="31"/>
      <c r="H167" s="31"/>
      <c r="I167" s="152"/>
      <c r="J167" s="31"/>
      <c r="K167" s="31"/>
      <c r="L167" s="32"/>
      <c r="M167" s="153"/>
      <c r="N167" s="154"/>
      <c r="O167" s="52"/>
      <c r="P167" s="52"/>
      <c r="Q167" s="52"/>
      <c r="R167" s="52"/>
      <c r="S167" s="52"/>
      <c r="T167" s="53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125</v>
      </c>
      <c r="AU167" s="16" t="s">
        <v>80</v>
      </c>
    </row>
    <row r="168" spans="1:65" s="2" customFormat="1" ht="16.5" customHeight="1">
      <c r="A168" s="31"/>
      <c r="B168" s="136"/>
      <c r="C168" s="164" t="s">
        <v>292</v>
      </c>
      <c r="D168" s="164" t="s">
        <v>204</v>
      </c>
      <c r="E168" s="165" t="s">
        <v>293</v>
      </c>
      <c r="F168" s="166" t="s">
        <v>294</v>
      </c>
      <c r="G168" s="167" t="s">
        <v>200</v>
      </c>
      <c r="H168" s="168">
        <v>16</v>
      </c>
      <c r="I168" s="169"/>
      <c r="J168" s="170">
        <f>ROUND(I168*H168,2)</f>
        <v>0</v>
      </c>
      <c r="K168" s="166" t="s">
        <v>122</v>
      </c>
      <c r="L168" s="171"/>
      <c r="M168" s="172" t="s">
        <v>3</v>
      </c>
      <c r="N168" s="173" t="s">
        <v>41</v>
      </c>
      <c r="O168" s="52"/>
      <c r="P168" s="146">
        <f>O168*H168</f>
        <v>0</v>
      </c>
      <c r="Q168" s="146">
        <v>2.0000000000000002E-5</v>
      </c>
      <c r="R168" s="146">
        <f>Q168*H168</f>
        <v>3.2000000000000003E-4</v>
      </c>
      <c r="S168" s="146">
        <v>0</v>
      </c>
      <c r="T168" s="14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48" t="s">
        <v>207</v>
      </c>
      <c r="AT168" s="148" t="s">
        <v>204</v>
      </c>
      <c r="AU168" s="148" t="s">
        <v>80</v>
      </c>
      <c r="AY168" s="16" t="s">
        <v>115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78</v>
      </c>
      <c r="BK168" s="149">
        <f>ROUND(I168*H168,2)</f>
        <v>0</v>
      </c>
      <c r="BL168" s="16" t="s">
        <v>182</v>
      </c>
      <c r="BM168" s="148" t="s">
        <v>295</v>
      </c>
    </row>
    <row r="169" spans="1:65" s="2" customFormat="1" ht="11.25">
      <c r="A169" s="31"/>
      <c r="B169" s="32"/>
      <c r="C169" s="31"/>
      <c r="D169" s="150" t="s">
        <v>125</v>
      </c>
      <c r="E169" s="31"/>
      <c r="F169" s="151" t="s">
        <v>296</v>
      </c>
      <c r="G169" s="31"/>
      <c r="H169" s="31"/>
      <c r="I169" s="152"/>
      <c r="J169" s="31"/>
      <c r="K169" s="31"/>
      <c r="L169" s="32"/>
      <c r="M169" s="153"/>
      <c r="N169" s="154"/>
      <c r="O169" s="52"/>
      <c r="P169" s="52"/>
      <c r="Q169" s="52"/>
      <c r="R169" s="52"/>
      <c r="S169" s="52"/>
      <c r="T169" s="53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125</v>
      </c>
      <c r="AU169" s="16" t="s">
        <v>80</v>
      </c>
    </row>
    <row r="170" spans="1:65" s="13" customFormat="1" ht="11.25">
      <c r="B170" s="155"/>
      <c r="D170" s="156" t="s">
        <v>131</v>
      </c>
      <c r="E170" s="157" t="s">
        <v>3</v>
      </c>
      <c r="F170" s="158" t="s">
        <v>297</v>
      </c>
      <c r="H170" s="159">
        <v>16</v>
      </c>
      <c r="I170" s="160"/>
      <c r="L170" s="155"/>
      <c r="M170" s="161"/>
      <c r="N170" s="162"/>
      <c r="O170" s="162"/>
      <c r="P170" s="162"/>
      <c r="Q170" s="162"/>
      <c r="R170" s="162"/>
      <c r="S170" s="162"/>
      <c r="T170" s="163"/>
      <c r="AT170" s="157" t="s">
        <v>131</v>
      </c>
      <c r="AU170" s="157" t="s">
        <v>80</v>
      </c>
      <c r="AV170" s="13" t="s">
        <v>80</v>
      </c>
      <c r="AW170" s="13" t="s">
        <v>32</v>
      </c>
      <c r="AX170" s="13" t="s">
        <v>78</v>
      </c>
      <c r="AY170" s="157" t="s">
        <v>115</v>
      </c>
    </row>
    <row r="171" spans="1:65" s="2" customFormat="1" ht="16.5" customHeight="1">
      <c r="A171" s="31"/>
      <c r="B171" s="136"/>
      <c r="C171" s="164" t="s">
        <v>207</v>
      </c>
      <c r="D171" s="164" t="s">
        <v>204</v>
      </c>
      <c r="E171" s="165" t="s">
        <v>298</v>
      </c>
      <c r="F171" s="166" t="s">
        <v>299</v>
      </c>
      <c r="G171" s="167" t="s">
        <v>200</v>
      </c>
      <c r="H171" s="168">
        <v>66</v>
      </c>
      <c r="I171" s="169"/>
      <c r="J171" s="170">
        <f>ROUND(I171*H171,2)</f>
        <v>0</v>
      </c>
      <c r="K171" s="166" t="s">
        <v>122</v>
      </c>
      <c r="L171" s="171"/>
      <c r="M171" s="172" t="s">
        <v>3</v>
      </c>
      <c r="N171" s="173" t="s">
        <v>41</v>
      </c>
      <c r="O171" s="52"/>
      <c r="P171" s="146">
        <f>O171*H171</f>
        <v>0</v>
      </c>
      <c r="Q171" s="146">
        <v>1.0000000000000001E-5</v>
      </c>
      <c r="R171" s="146">
        <f>Q171*H171</f>
        <v>6.600000000000001E-4</v>
      </c>
      <c r="S171" s="146">
        <v>0</v>
      </c>
      <c r="T171" s="147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8" t="s">
        <v>207</v>
      </c>
      <c r="AT171" s="148" t="s">
        <v>204</v>
      </c>
      <c r="AU171" s="148" t="s">
        <v>80</v>
      </c>
      <c r="AY171" s="16" t="s">
        <v>115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6" t="s">
        <v>78</v>
      </c>
      <c r="BK171" s="149">
        <f>ROUND(I171*H171,2)</f>
        <v>0</v>
      </c>
      <c r="BL171" s="16" t="s">
        <v>182</v>
      </c>
      <c r="BM171" s="148" t="s">
        <v>300</v>
      </c>
    </row>
    <row r="172" spans="1:65" s="2" customFormat="1" ht="11.25">
      <c r="A172" s="31"/>
      <c r="B172" s="32"/>
      <c r="C172" s="31"/>
      <c r="D172" s="150" t="s">
        <v>125</v>
      </c>
      <c r="E172" s="31"/>
      <c r="F172" s="151" t="s">
        <v>301</v>
      </c>
      <c r="G172" s="31"/>
      <c r="H172" s="31"/>
      <c r="I172" s="152"/>
      <c r="J172" s="31"/>
      <c r="K172" s="31"/>
      <c r="L172" s="32"/>
      <c r="M172" s="153"/>
      <c r="N172" s="154"/>
      <c r="O172" s="52"/>
      <c r="P172" s="52"/>
      <c r="Q172" s="52"/>
      <c r="R172" s="52"/>
      <c r="S172" s="52"/>
      <c r="T172" s="53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125</v>
      </c>
      <c r="AU172" s="16" t="s">
        <v>80</v>
      </c>
    </row>
    <row r="173" spans="1:65" s="13" customFormat="1" ht="11.25">
      <c r="B173" s="155"/>
      <c r="D173" s="156" t="s">
        <v>131</v>
      </c>
      <c r="E173" s="157" t="s">
        <v>3</v>
      </c>
      <c r="F173" s="158" t="s">
        <v>302</v>
      </c>
      <c r="H173" s="159">
        <v>66</v>
      </c>
      <c r="I173" s="160"/>
      <c r="L173" s="155"/>
      <c r="M173" s="161"/>
      <c r="N173" s="162"/>
      <c r="O173" s="162"/>
      <c r="P173" s="162"/>
      <c r="Q173" s="162"/>
      <c r="R173" s="162"/>
      <c r="S173" s="162"/>
      <c r="T173" s="163"/>
      <c r="AT173" s="157" t="s">
        <v>131</v>
      </c>
      <c r="AU173" s="157" t="s">
        <v>80</v>
      </c>
      <c r="AV173" s="13" t="s">
        <v>80</v>
      </c>
      <c r="AW173" s="13" t="s">
        <v>32</v>
      </c>
      <c r="AX173" s="13" t="s">
        <v>78</v>
      </c>
      <c r="AY173" s="157" t="s">
        <v>115</v>
      </c>
    </row>
    <row r="174" spans="1:65" s="2" customFormat="1" ht="33" customHeight="1">
      <c r="A174" s="31"/>
      <c r="B174" s="136"/>
      <c r="C174" s="137" t="s">
        <v>303</v>
      </c>
      <c r="D174" s="137" t="s">
        <v>118</v>
      </c>
      <c r="E174" s="138" t="s">
        <v>304</v>
      </c>
      <c r="F174" s="139" t="s">
        <v>305</v>
      </c>
      <c r="G174" s="140" t="s">
        <v>200</v>
      </c>
      <c r="H174" s="141">
        <v>48.3</v>
      </c>
      <c r="I174" s="142"/>
      <c r="J174" s="143">
        <f>ROUND(I174*H174,2)</f>
        <v>0</v>
      </c>
      <c r="K174" s="139" t="s">
        <v>122</v>
      </c>
      <c r="L174" s="32"/>
      <c r="M174" s="144" t="s">
        <v>3</v>
      </c>
      <c r="N174" s="145" t="s">
        <v>41</v>
      </c>
      <c r="O174" s="52"/>
      <c r="P174" s="146">
        <f>O174*H174</f>
        <v>0</v>
      </c>
      <c r="Q174" s="146">
        <v>4.3299999999999996E-3</v>
      </c>
      <c r="R174" s="146">
        <f>Q174*H174</f>
        <v>0.20913899999999996</v>
      </c>
      <c r="S174" s="146">
        <v>0</v>
      </c>
      <c r="T174" s="14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48" t="s">
        <v>182</v>
      </c>
      <c r="AT174" s="148" t="s">
        <v>118</v>
      </c>
      <c r="AU174" s="148" t="s">
        <v>80</v>
      </c>
      <c r="AY174" s="16" t="s">
        <v>115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6" t="s">
        <v>78</v>
      </c>
      <c r="BK174" s="149">
        <f>ROUND(I174*H174,2)</f>
        <v>0</v>
      </c>
      <c r="BL174" s="16" t="s">
        <v>182</v>
      </c>
      <c r="BM174" s="148" t="s">
        <v>306</v>
      </c>
    </row>
    <row r="175" spans="1:65" s="2" customFormat="1" ht="11.25">
      <c r="A175" s="31"/>
      <c r="B175" s="32"/>
      <c r="C175" s="31"/>
      <c r="D175" s="150" t="s">
        <v>125</v>
      </c>
      <c r="E175" s="31"/>
      <c r="F175" s="151" t="s">
        <v>307</v>
      </c>
      <c r="G175" s="31"/>
      <c r="H175" s="31"/>
      <c r="I175" s="152"/>
      <c r="J175" s="31"/>
      <c r="K175" s="31"/>
      <c r="L175" s="32"/>
      <c r="M175" s="153"/>
      <c r="N175" s="154"/>
      <c r="O175" s="52"/>
      <c r="P175" s="52"/>
      <c r="Q175" s="52"/>
      <c r="R175" s="52"/>
      <c r="S175" s="52"/>
      <c r="T175" s="53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125</v>
      </c>
      <c r="AU175" s="16" t="s">
        <v>80</v>
      </c>
    </row>
    <row r="176" spans="1:65" s="13" customFormat="1" ht="11.25">
      <c r="B176" s="155"/>
      <c r="D176" s="156" t="s">
        <v>131</v>
      </c>
      <c r="E176" s="157" t="s">
        <v>3</v>
      </c>
      <c r="F176" s="158" t="s">
        <v>308</v>
      </c>
      <c r="H176" s="159">
        <v>48.3</v>
      </c>
      <c r="I176" s="160"/>
      <c r="L176" s="155"/>
      <c r="M176" s="161"/>
      <c r="N176" s="162"/>
      <c r="O176" s="162"/>
      <c r="P176" s="162"/>
      <c r="Q176" s="162"/>
      <c r="R176" s="162"/>
      <c r="S176" s="162"/>
      <c r="T176" s="163"/>
      <c r="AT176" s="157" t="s">
        <v>131</v>
      </c>
      <c r="AU176" s="157" t="s">
        <v>80</v>
      </c>
      <c r="AV176" s="13" t="s">
        <v>80</v>
      </c>
      <c r="AW176" s="13" t="s">
        <v>32</v>
      </c>
      <c r="AX176" s="13" t="s">
        <v>78</v>
      </c>
      <c r="AY176" s="157" t="s">
        <v>115</v>
      </c>
    </row>
    <row r="177" spans="1:65" s="2" customFormat="1" ht="44.25" customHeight="1">
      <c r="A177" s="31"/>
      <c r="B177" s="136"/>
      <c r="C177" s="137" t="s">
        <v>309</v>
      </c>
      <c r="D177" s="137" t="s">
        <v>118</v>
      </c>
      <c r="E177" s="138" t="s">
        <v>310</v>
      </c>
      <c r="F177" s="139" t="s">
        <v>311</v>
      </c>
      <c r="G177" s="140" t="s">
        <v>200</v>
      </c>
      <c r="H177" s="141">
        <v>32.299999999999997</v>
      </c>
      <c r="I177" s="142"/>
      <c r="J177" s="143">
        <f>ROUND(I177*H177,2)</f>
        <v>0</v>
      </c>
      <c r="K177" s="139" t="s">
        <v>122</v>
      </c>
      <c r="L177" s="32"/>
      <c r="M177" s="144" t="s">
        <v>3</v>
      </c>
      <c r="N177" s="145" t="s">
        <v>41</v>
      </c>
      <c r="O177" s="52"/>
      <c r="P177" s="146">
        <f>O177*H177</f>
        <v>0</v>
      </c>
      <c r="Q177" s="146">
        <v>2.97E-3</v>
      </c>
      <c r="R177" s="146">
        <f>Q177*H177</f>
        <v>9.5930999999999989E-2</v>
      </c>
      <c r="S177" s="146">
        <v>0</v>
      </c>
      <c r="T177" s="147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8" t="s">
        <v>182</v>
      </c>
      <c r="AT177" s="148" t="s">
        <v>118</v>
      </c>
      <c r="AU177" s="148" t="s">
        <v>80</v>
      </c>
      <c r="AY177" s="16" t="s">
        <v>115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6" t="s">
        <v>78</v>
      </c>
      <c r="BK177" s="149">
        <f>ROUND(I177*H177,2)</f>
        <v>0</v>
      </c>
      <c r="BL177" s="16" t="s">
        <v>182</v>
      </c>
      <c r="BM177" s="148" t="s">
        <v>312</v>
      </c>
    </row>
    <row r="178" spans="1:65" s="2" customFormat="1" ht="11.25">
      <c r="A178" s="31"/>
      <c r="B178" s="32"/>
      <c r="C178" s="31"/>
      <c r="D178" s="150" t="s">
        <v>125</v>
      </c>
      <c r="E178" s="31"/>
      <c r="F178" s="151" t="s">
        <v>313</v>
      </c>
      <c r="G178" s="31"/>
      <c r="H178" s="31"/>
      <c r="I178" s="152"/>
      <c r="J178" s="31"/>
      <c r="K178" s="31"/>
      <c r="L178" s="32"/>
      <c r="M178" s="153"/>
      <c r="N178" s="154"/>
      <c r="O178" s="52"/>
      <c r="P178" s="52"/>
      <c r="Q178" s="52"/>
      <c r="R178" s="52"/>
      <c r="S178" s="52"/>
      <c r="T178" s="53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6" t="s">
        <v>125</v>
      </c>
      <c r="AU178" s="16" t="s">
        <v>80</v>
      </c>
    </row>
    <row r="179" spans="1:65" s="2" customFormat="1" ht="16.5" customHeight="1">
      <c r="A179" s="31"/>
      <c r="B179" s="136"/>
      <c r="C179" s="137" t="s">
        <v>314</v>
      </c>
      <c r="D179" s="137" t="s">
        <v>118</v>
      </c>
      <c r="E179" s="138" t="s">
        <v>315</v>
      </c>
      <c r="F179" s="139" t="s">
        <v>316</v>
      </c>
      <c r="G179" s="140" t="s">
        <v>200</v>
      </c>
      <c r="H179" s="141">
        <v>32.299999999999997</v>
      </c>
      <c r="I179" s="142"/>
      <c r="J179" s="143">
        <f>ROUND(I179*H179,2)</f>
        <v>0</v>
      </c>
      <c r="K179" s="139" t="s">
        <v>122</v>
      </c>
      <c r="L179" s="32"/>
      <c r="M179" s="144" t="s">
        <v>3</v>
      </c>
      <c r="N179" s="145" t="s">
        <v>41</v>
      </c>
      <c r="O179" s="52"/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48" t="s">
        <v>182</v>
      </c>
      <c r="AT179" s="148" t="s">
        <v>118</v>
      </c>
      <c r="AU179" s="148" t="s">
        <v>80</v>
      </c>
      <c r="AY179" s="16" t="s">
        <v>115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78</v>
      </c>
      <c r="BK179" s="149">
        <f>ROUND(I179*H179,2)</f>
        <v>0</v>
      </c>
      <c r="BL179" s="16" t="s">
        <v>182</v>
      </c>
      <c r="BM179" s="148" t="s">
        <v>317</v>
      </c>
    </row>
    <row r="180" spans="1:65" s="2" customFormat="1" ht="11.25">
      <c r="A180" s="31"/>
      <c r="B180" s="32"/>
      <c r="C180" s="31"/>
      <c r="D180" s="150" t="s">
        <v>125</v>
      </c>
      <c r="E180" s="31"/>
      <c r="F180" s="151" t="s">
        <v>318</v>
      </c>
      <c r="G180" s="31"/>
      <c r="H180" s="31"/>
      <c r="I180" s="152"/>
      <c r="J180" s="31"/>
      <c r="K180" s="31"/>
      <c r="L180" s="32"/>
      <c r="M180" s="153"/>
      <c r="N180" s="154"/>
      <c r="O180" s="52"/>
      <c r="P180" s="52"/>
      <c r="Q180" s="52"/>
      <c r="R180" s="52"/>
      <c r="S180" s="52"/>
      <c r="T180" s="53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6" t="s">
        <v>125</v>
      </c>
      <c r="AU180" s="16" t="s">
        <v>80</v>
      </c>
    </row>
    <row r="181" spans="1:65" s="2" customFormat="1" ht="16.5" customHeight="1">
      <c r="A181" s="31"/>
      <c r="B181" s="136"/>
      <c r="C181" s="137" t="s">
        <v>319</v>
      </c>
      <c r="D181" s="137" t="s">
        <v>118</v>
      </c>
      <c r="E181" s="138" t="s">
        <v>320</v>
      </c>
      <c r="F181" s="139" t="s">
        <v>321</v>
      </c>
      <c r="G181" s="140" t="s">
        <v>322</v>
      </c>
      <c r="H181" s="141">
        <v>35</v>
      </c>
      <c r="I181" s="142"/>
      <c r="J181" s="143">
        <f>ROUND(I181*H181,2)</f>
        <v>0</v>
      </c>
      <c r="K181" s="139" t="s">
        <v>122</v>
      </c>
      <c r="L181" s="32"/>
      <c r="M181" s="144" t="s">
        <v>3</v>
      </c>
      <c r="N181" s="145" t="s">
        <v>41</v>
      </c>
      <c r="O181" s="52"/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48" t="s">
        <v>182</v>
      </c>
      <c r="AT181" s="148" t="s">
        <v>118</v>
      </c>
      <c r="AU181" s="148" t="s">
        <v>80</v>
      </c>
      <c r="AY181" s="16" t="s">
        <v>115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6" t="s">
        <v>78</v>
      </c>
      <c r="BK181" s="149">
        <f>ROUND(I181*H181,2)</f>
        <v>0</v>
      </c>
      <c r="BL181" s="16" t="s">
        <v>182</v>
      </c>
      <c r="BM181" s="148" t="s">
        <v>323</v>
      </c>
    </row>
    <row r="182" spans="1:65" s="2" customFormat="1" ht="11.25">
      <c r="A182" s="31"/>
      <c r="B182" s="32"/>
      <c r="C182" s="31"/>
      <c r="D182" s="150" t="s">
        <v>125</v>
      </c>
      <c r="E182" s="31"/>
      <c r="F182" s="151" t="s">
        <v>324</v>
      </c>
      <c r="G182" s="31"/>
      <c r="H182" s="31"/>
      <c r="I182" s="152"/>
      <c r="J182" s="31"/>
      <c r="K182" s="31"/>
      <c r="L182" s="32"/>
      <c r="M182" s="153"/>
      <c r="N182" s="154"/>
      <c r="O182" s="52"/>
      <c r="P182" s="52"/>
      <c r="Q182" s="52"/>
      <c r="R182" s="52"/>
      <c r="S182" s="52"/>
      <c r="T182" s="53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6" t="s">
        <v>125</v>
      </c>
      <c r="AU182" s="16" t="s">
        <v>80</v>
      </c>
    </row>
    <row r="183" spans="1:65" s="2" customFormat="1" ht="16.5" customHeight="1">
      <c r="A183" s="31"/>
      <c r="B183" s="136"/>
      <c r="C183" s="137" t="s">
        <v>325</v>
      </c>
      <c r="D183" s="137" t="s">
        <v>118</v>
      </c>
      <c r="E183" s="138" t="s">
        <v>326</v>
      </c>
      <c r="F183" s="139" t="s">
        <v>327</v>
      </c>
      <c r="G183" s="140" t="s">
        <v>200</v>
      </c>
      <c r="H183" s="141">
        <v>7</v>
      </c>
      <c r="I183" s="142"/>
      <c r="J183" s="143">
        <f>ROUND(I183*H183,2)</f>
        <v>0</v>
      </c>
      <c r="K183" s="139" t="s">
        <v>122</v>
      </c>
      <c r="L183" s="32"/>
      <c r="M183" s="144" t="s">
        <v>3</v>
      </c>
      <c r="N183" s="145" t="s">
        <v>41</v>
      </c>
      <c r="O183" s="52"/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48" t="s">
        <v>182</v>
      </c>
      <c r="AT183" s="148" t="s">
        <v>118</v>
      </c>
      <c r="AU183" s="148" t="s">
        <v>80</v>
      </c>
      <c r="AY183" s="16" t="s">
        <v>115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6" t="s">
        <v>78</v>
      </c>
      <c r="BK183" s="149">
        <f>ROUND(I183*H183,2)</f>
        <v>0</v>
      </c>
      <c r="BL183" s="16" t="s">
        <v>182</v>
      </c>
      <c r="BM183" s="148" t="s">
        <v>328</v>
      </c>
    </row>
    <row r="184" spans="1:65" s="2" customFormat="1" ht="11.25">
      <c r="A184" s="31"/>
      <c r="B184" s="32"/>
      <c r="C184" s="31"/>
      <c r="D184" s="150" t="s">
        <v>125</v>
      </c>
      <c r="E184" s="31"/>
      <c r="F184" s="151" t="s">
        <v>329</v>
      </c>
      <c r="G184" s="31"/>
      <c r="H184" s="31"/>
      <c r="I184" s="152"/>
      <c r="J184" s="31"/>
      <c r="K184" s="31"/>
      <c r="L184" s="32"/>
      <c r="M184" s="153"/>
      <c r="N184" s="154"/>
      <c r="O184" s="52"/>
      <c r="P184" s="52"/>
      <c r="Q184" s="52"/>
      <c r="R184" s="52"/>
      <c r="S184" s="52"/>
      <c r="T184" s="53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6" t="s">
        <v>125</v>
      </c>
      <c r="AU184" s="16" t="s">
        <v>80</v>
      </c>
    </row>
    <row r="185" spans="1:65" s="2" customFormat="1" ht="44.25" customHeight="1">
      <c r="A185" s="31"/>
      <c r="B185" s="136"/>
      <c r="C185" s="137" t="s">
        <v>330</v>
      </c>
      <c r="D185" s="137" t="s">
        <v>118</v>
      </c>
      <c r="E185" s="138" t="s">
        <v>331</v>
      </c>
      <c r="F185" s="139" t="s">
        <v>332</v>
      </c>
      <c r="G185" s="140" t="s">
        <v>142</v>
      </c>
      <c r="H185" s="141">
        <v>2.0219999999999998</v>
      </c>
      <c r="I185" s="142"/>
      <c r="J185" s="143">
        <f>ROUND(I185*H185,2)</f>
        <v>0</v>
      </c>
      <c r="K185" s="139" t="s">
        <v>122</v>
      </c>
      <c r="L185" s="32"/>
      <c r="M185" s="144" t="s">
        <v>3</v>
      </c>
      <c r="N185" s="145" t="s">
        <v>41</v>
      </c>
      <c r="O185" s="52"/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48" t="s">
        <v>182</v>
      </c>
      <c r="AT185" s="148" t="s">
        <v>118</v>
      </c>
      <c r="AU185" s="148" t="s">
        <v>80</v>
      </c>
      <c r="AY185" s="16" t="s">
        <v>115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78</v>
      </c>
      <c r="BK185" s="149">
        <f>ROUND(I185*H185,2)</f>
        <v>0</v>
      </c>
      <c r="BL185" s="16" t="s">
        <v>182</v>
      </c>
      <c r="BM185" s="148" t="s">
        <v>333</v>
      </c>
    </row>
    <row r="186" spans="1:65" s="2" customFormat="1" ht="11.25">
      <c r="A186" s="31"/>
      <c r="B186" s="32"/>
      <c r="C186" s="31"/>
      <c r="D186" s="150" t="s">
        <v>125</v>
      </c>
      <c r="E186" s="31"/>
      <c r="F186" s="151" t="s">
        <v>334</v>
      </c>
      <c r="G186" s="31"/>
      <c r="H186" s="31"/>
      <c r="I186" s="152"/>
      <c r="J186" s="31"/>
      <c r="K186" s="31"/>
      <c r="L186" s="32"/>
      <c r="M186" s="153"/>
      <c r="N186" s="154"/>
      <c r="O186" s="52"/>
      <c r="P186" s="52"/>
      <c r="Q186" s="52"/>
      <c r="R186" s="52"/>
      <c r="S186" s="52"/>
      <c r="T186" s="53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6" t="s">
        <v>125</v>
      </c>
      <c r="AU186" s="16" t="s">
        <v>80</v>
      </c>
    </row>
    <row r="187" spans="1:65" s="12" customFormat="1" ht="22.9" customHeight="1">
      <c r="B187" s="123"/>
      <c r="D187" s="124" t="s">
        <v>69</v>
      </c>
      <c r="E187" s="134" t="s">
        <v>335</v>
      </c>
      <c r="F187" s="134" t="s">
        <v>336</v>
      </c>
      <c r="I187" s="126"/>
      <c r="J187" s="135">
        <f>BK187</f>
        <v>0</v>
      </c>
      <c r="L187" s="123"/>
      <c r="M187" s="128"/>
      <c r="N187" s="129"/>
      <c r="O187" s="129"/>
      <c r="P187" s="130">
        <f>SUM(P188:P196)</f>
        <v>0</v>
      </c>
      <c r="Q187" s="129"/>
      <c r="R187" s="130">
        <f>SUM(R188:R196)</f>
        <v>0.13208</v>
      </c>
      <c r="S187" s="129"/>
      <c r="T187" s="131">
        <f>SUM(T188:T196)</f>
        <v>3.9857999999999998</v>
      </c>
      <c r="AR187" s="124" t="s">
        <v>80</v>
      </c>
      <c r="AT187" s="132" t="s">
        <v>69</v>
      </c>
      <c r="AU187" s="132" t="s">
        <v>78</v>
      </c>
      <c r="AY187" s="124" t="s">
        <v>115</v>
      </c>
      <c r="BK187" s="133">
        <f>SUM(BK188:BK196)</f>
        <v>0</v>
      </c>
    </row>
    <row r="188" spans="1:65" s="2" customFormat="1" ht="24.2" customHeight="1">
      <c r="A188" s="31"/>
      <c r="B188" s="136"/>
      <c r="C188" s="137" t="s">
        <v>337</v>
      </c>
      <c r="D188" s="137" t="s">
        <v>118</v>
      </c>
      <c r="E188" s="138" t="s">
        <v>338</v>
      </c>
      <c r="F188" s="139" t="s">
        <v>339</v>
      </c>
      <c r="G188" s="140" t="s">
        <v>121</v>
      </c>
      <c r="H188" s="141">
        <v>260</v>
      </c>
      <c r="I188" s="142"/>
      <c r="J188" s="143">
        <f>ROUND(I188*H188,2)</f>
        <v>0</v>
      </c>
      <c r="K188" s="139" t="s">
        <v>122</v>
      </c>
      <c r="L188" s="32"/>
      <c r="M188" s="144" t="s">
        <v>3</v>
      </c>
      <c r="N188" s="145" t="s">
        <v>41</v>
      </c>
      <c r="O188" s="52"/>
      <c r="P188" s="146">
        <f>O188*H188</f>
        <v>0</v>
      </c>
      <c r="Q188" s="146">
        <v>3.4000000000000002E-4</v>
      </c>
      <c r="R188" s="146">
        <f>Q188*H188</f>
        <v>8.8400000000000006E-2</v>
      </c>
      <c r="S188" s="146">
        <v>1.533E-2</v>
      </c>
      <c r="T188" s="147">
        <f>S188*H188</f>
        <v>3.9857999999999998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48" t="s">
        <v>182</v>
      </c>
      <c r="AT188" s="148" t="s">
        <v>118</v>
      </c>
      <c r="AU188" s="148" t="s">
        <v>80</v>
      </c>
      <c r="AY188" s="16" t="s">
        <v>115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6" t="s">
        <v>78</v>
      </c>
      <c r="BK188" s="149">
        <f>ROUND(I188*H188,2)</f>
        <v>0</v>
      </c>
      <c r="BL188" s="16" t="s">
        <v>182</v>
      </c>
      <c r="BM188" s="148" t="s">
        <v>340</v>
      </c>
    </row>
    <row r="189" spans="1:65" s="2" customFormat="1" ht="11.25">
      <c r="A189" s="31"/>
      <c r="B189" s="32"/>
      <c r="C189" s="31"/>
      <c r="D189" s="150" t="s">
        <v>125</v>
      </c>
      <c r="E189" s="31"/>
      <c r="F189" s="151" t="s">
        <v>341</v>
      </c>
      <c r="G189" s="31"/>
      <c r="H189" s="31"/>
      <c r="I189" s="152"/>
      <c r="J189" s="31"/>
      <c r="K189" s="31"/>
      <c r="L189" s="32"/>
      <c r="M189" s="153"/>
      <c r="N189" s="154"/>
      <c r="O189" s="52"/>
      <c r="P189" s="52"/>
      <c r="Q189" s="52"/>
      <c r="R189" s="52"/>
      <c r="S189" s="52"/>
      <c r="T189" s="53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125</v>
      </c>
      <c r="AU189" s="16" t="s">
        <v>80</v>
      </c>
    </row>
    <row r="190" spans="1:65" s="2" customFormat="1" ht="44.25" customHeight="1">
      <c r="A190" s="31"/>
      <c r="B190" s="136"/>
      <c r="C190" s="137" t="s">
        <v>342</v>
      </c>
      <c r="D190" s="137" t="s">
        <v>118</v>
      </c>
      <c r="E190" s="138" t="s">
        <v>343</v>
      </c>
      <c r="F190" s="139" t="s">
        <v>344</v>
      </c>
      <c r="G190" s="140" t="s">
        <v>121</v>
      </c>
      <c r="H190" s="141">
        <v>260</v>
      </c>
      <c r="I190" s="142"/>
      <c r="J190" s="143">
        <f>ROUND(I190*H190,2)</f>
        <v>0</v>
      </c>
      <c r="K190" s="139" t="s">
        <v>122</v>
      </c>
      <c r="L190" s="32"/>
      <c r="M190" s="144" t="s">
        <v>3</v>
      </c>
      <c r="N190" s="145" t="s">
        <v>41</v>
      </c>
      <c r="O190" s="52"/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48" t="s">
        <v>182</v>
      </c>
      <c r="AT190" s="148" t="s">
        <v>118</v>
      </c>
      <c r="AU190" s="148" t="s">
        <v>80</v>
      </c>
      <c r="AY190" s="16" t="s">
        <v>115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6" t="s">
        <v>78</v>
      </c>
      <c r="BK190" s="149">
        <f>ROUND(I190*H190,2)</f>
        <v>0</v>
      </c>
      <c r="BL190" s="16" t="s">
        <v>182</v>
      </c>
      <c r="BM190" s="148" t="s">
        <v>345</v>
      </c>
    </row>
    <row r="191" spans="1:65" s="2" customFormat="1" ht="11.25">
      <c r="A191" s="31"/>
      <c r="B191" s="32"/>
      <c r="C191" s="31"/>
      <c r="D191" s="150" t="s">
        <v>125</v>
      </c>
      <c r="E191" s="31"/>
      <c r="F191" s="151" t="s">
        <v>346</v>
      </c>
      <c r="G191" s="31"/>
      <c r="H191" s="31"/>
      <c r="I191" s="152"/>
      <c r="J191" s="31"/>
      <c r="K191" s="31"/>
      <c r="L191" s="32"/>
      <c r="M191" s="153"/>
      <c r="N191" s="154"/>
      <c r="O191" s="52"/>
      <c r="P191" s="52"/>
      <c r="Q191" s="52"/>
      <c r="R191" s="52"/>
      <c r="S191" s="52"/>
      <c r="T191" s="53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6" t="s">
        <v>125</v>
      </c>
      <c r="AU191" s="16" t="s">
        <v>80</v>
      </c>
    </row>
    <row r="192" spans="1:65" s="2" customFormat="1" ht="44.25" customHeight="1">
      <c r="A192" s="31"/>
      <c r="B192" s="136"/>
      <c r="C192" s="164" t="s">
        <v>347</v>
      </c>
      <c r="D192" s="164" t="s">
        <v>204</v>
      </c>
      <c r="E192" s="165" t="s">
        <v>348</v>
      </c>
      <c r="F192" s="166" t="s">
        <v>349</v>
      </c>
      <c r="G192" s="167" t="s">
        <v>121</v>
      </c>
      <c r="H192" s="168">
        <v>312</v>
      </c>
      <c r="I192" s="169"/>
      <c r="J192" s="170">
        <f>ROUND(I192*H192,2)</f>
        <v>0</v>
      </c>
      <c r="K192" s="166" t="s">
        <v>122</v>
      </c>
      <c r="L192" s="171"/>
      <c r="M192" s="172" t="s">
        <v>3</v>
      </c>
      <c r="N192" s="173" t="s">
        <v>41</v>
      </c>
      <c r="O192" s="52"/>
      <c r="P192" s="146">
        <f>O192*H192</f>
        <v>0</v>
      </c>
      <c r="Q192" s="146">
        <v>1.3999999999999999E-4</v>
      </c>
      <c r="R192" s="146">
        <f>Q192*H192</f>
        <v>4.3679999999999997E-2</v>
      </c>
      <c r="S192" s="146">
        <v>0</v>
      </c>
      <c r="T192" s="147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48" t="s">
        <v>207</v>
      </c>
      <c r="AT192" s="148" t="s">
        <v>204</v>
      </c>
      <c r="AU192" s="148" t="s">
        <v>80</v>
      </c>
      <c r="AY192" s="16" t="s">
        <v>115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6" t="s">
        <v>78</v>
      </c>
      <c r="BK192" s="149">
        <f>ROUND(I192*H192,2)</f>
        <v>0</v>
      </c>
      <c r="BL192" s="16" t="s">
        <v>182</v>
      </c>
      <c r="BM192" s="148" t="s">
        <v>350</v>
      </c>
    </row>
    <row r="193" spans="1:65" s="2" customFormat="1" ht="11.25">
      <c r="A193" s="31"/>
      <c r="B193" s="32"/>
      <c r="C193" s="31"/>
      <c r="D193" s="150" t="s">
        <v>125</v>
      </c>
      <c r="E193" s="31"/>
      <c r="F193" s="151" t="s">
        <v>351</v>
      </c>
      <c r="G193" s="31"/>
      <c r="H193" s="31"/>
      <c r="I193" s="152"/>
      <c r="J193" s="31"/>
      <c r="K193" s="31"/>
      <c r="L193" s="32"/>
      <c r="M193" s="153"/>
      <c r="N193" s="154"/>
      <c r="O193" s="52"/>
      <c r="P193" s="52"/>
      <c r="Q193" s="52"/>
      <c r="R193" s="52"/>
      <c r="S193" s="52"/>
      <c r="T193" s="53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6" t="s">
        <v>125</v>
      </c>
      <c r="AU193" s="16" t="s">
        <v>80</v>
      </c>
    </row>
    <row r="194" spans="1:65" s="13" customFormat="1" ht="11.25">
      <c r="B194" s="155"/>
      <c r="D194" s="156" t="s">
        <v>131</v>
      </c>
      <c r="F194" s="158" t="s">
        <v>352</v>
      </c>
      <c r="H194" s="159">
        <v>312</v>
      </c>
      <c r="I194" s="160"/>
      <c r="L194" s="155"/>
      <c r="M194" s="161"/>
      <c r="N194" s="162"/>
      <c r="O194" s="162"/>
      <c r="P194" s="162"/>
      <c r="Q194" s="162"/>
      <c r="R194" s="162"/>
      <c r="S194" s="162"/>
      <c r="T194" s="163"/>
      <c r="AT194" s="157" t="s">
        <v>131</v>
      </c>
      <c r="AU194" s="157" t="s">
        <v>80</v>
      </c>
      <c r="AV194" s="13" t="s">
        <v>80</v>
      </c>
      <c r="AW194" s="13" t="s">
        <v>4</v>
      </c>
      <c r="AX194" s="13" t="s">
        <v>78</v>
      </c>
      <c r="AY194" s="157" t="s">
        <v>115</v>
      </c>
    </row>
    <row r="195" spans="1:65" s="2" customFormat="1" ht="44.25" customHeight="1">
      <c r="A195" s="31"/>
      <c r="B195" s="136"/>
      <c r="C195" s="137" t="s">
        <v>353</v>
      </c>
      <c r="D195" s="137" t="s">
        <v>118</v>
      </c>
      <c r="E195" s="138" t="s">
        <v>354</v>
      </c>
      <c r="F195" s="139" t="s">
        <v>355</v>
      </c>
      <c r="G195" s="140" t="s">
        <v>142</v>
      </c>
      <c r="H195" s="141">
        <v>0.13200000000000001</v>
      </c>
      <c r="I195" s="142"/>
      <c r="J195" s="143">
        <f>ROUND(I195*H195,2)</f>
        <v>0</v>
      </c>
      <c r="K195" s="139" t="s">
        <v>122</v>
      </c>
      <c r="L195" s="32"/>
      <c r="M195" s="144" t="s">
        <v>3</v>
      </c>
      <c r="N195" s="145" t="s">
        <v>41</v>
      </c>
      <c r="O195" s="52"/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8" t="s">
        <v>182</v>
      </c>
      <c r="AT195" s="148" t="s">
        <v>118</v>
      </c>
      <c r="AU195" s="148" t="s">
        <v>80</v>
      </c>
      <c r="AY195" s="16" t="s">
        <v>115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78</v>
      </c>
      <c r="BK195" s="149">
        <f>ROUND(I195*H195,2)</f>
        <v>0</v>
      </c>
      <c r="BL195" s="16" t="s">
        <v>182</v>
      </c>
      <c r="BM195" s="148" t="s">
        <v>356</v>
      </c>
    </row>
    <row r="196" spans="1:65" s="2" customFormat="1" ht="11.25">
      <c r="A196" s="31"/>
      <c r="B196" s="32"/>
      <c r="C196" s="31"/>
      <c r="D196" s="150" t="s">
        <v>125</v>
      </c>
      <c r="E196" s="31"/>
      <c r="F196" s="151" t="s">
        <v>357</v>
      </c>
      <c r="G196" s="31"/>
      <c r="H196" s="31"/>
      <c r="I196" s="152"/>
      <c r="J196" s="31"/>
      <c r="K196" s="31"/>
      <c r="L196" s="32"/>
      <c r="M196" s="174"/>
      <c r="N196" s="175"/>
      <c r="O196" s="176"/>
      <c r="P196" s="176"/>
      <c r="Q196" s="176"/>
      <c r="R196" s="176"/>
      <c r="S196" s="176"/>
      <c r="T196" s="177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6" t="s">
        <v>125</v>
      </c>
      <c r="AU196" s="16" t="s">
        <v>80</v>
      </c>
    </row>
    <row r="197" spans="1:65" s="2" customFormat="1" ht="6.95" customHeight="1">
      <c r="A197" s="31"/>
      <c r="B197" s="41"/>
      <c r="C197" s="42"/>
      <c r="D197" s="42"/>
      <c r="E197" s="42"/>
      <c r="F197" s="42"/>
      <c r="G197" s="42"/>
      <c r="H197" s="42"/>
      <c r="I197" s="42"/>
      <c r="J197" s="42"/>
      <c r="K197" s="42"/>
      <c r="L197" s="32"/>
      <c r="M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</row>
  </sheetData>
  <autoFilter ref="C87:K196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4" r:id="rId2"/>
    <hyperlink ref="F97" r:id="rId3"/>
    <hyperlink ref="F100" r:id="rId4"/>
    <hyperlink ref="F102" r:id="rId5"/>
    <hyperlink ref="F104" r:id="rId6"/>
    <hyperlink ref="F107" r:id="rId7"/>
    <hyperlink ref="F109" r:id="rId8"/>
    <hyperlink ref="F111" r:id="rId9"/>
    <hyperlink ref="F113" r:id="rId10"/>
    <hyperlink ref="F120" r:id="rId11"/>
    <hyperlink ref="F123" r:id="rId12"/>
    <hyperlink ref="F126" r:id="rId13"/>
    <hyperlink ref="F129" r:id="rId14"/>
    <hyperlink ref="F132" r:id="rId15"/>
    <hyperlink ref="F134" r:id="rId16"/>
    <hyperlink ref="F137" r:id="rId17"/>
    <hyperlink ref="F139" r:id="rId18"/>
    <hyperlink ref="F142" r:id="rId19"/>
    <hyperlink ref="F145" r:id="rId20"/>
    <hyperlink ref="F148" r:id="rId21"/>
    <hyperlink ref="F150" r:id="rId22"/>
    <hyperlink ref="F153" r:id="rId23"/>
    <hyperlink ref="F156" r:id="rId24"/>
    <hyperlink ref="F160" r:id="rId25"/>
    <hyperlink ref="F163" r:id="rId26"/>
    <hyperlink ref="F165" r:id="rId27"/>
    <hyperlink ref="F167" r:id="rId28"/>
    <hyperlink ref="F169" r:id="rId29"/>
    <hyperlink ref="F172" r:id="rId30"/>
    <hyperlink ref="F175" r:id="rId31"/>
    <hyperlink ref="F178" r:id="rId32"/>
    <hyperlink ref="F180" r:id="rId33"/>
    <hyperlink ref="F182" r:id="rId34"/>
    <hyperlink ref="F184" r:id="rId35"/>
    <hyperlink ref="F186" r:id="rId36"/>
    <hyperlink ref="F189" r:id="rId37"/>
    <hyperlink ref="F191" r:id="rId38"/>
    <hyperlink ref="F193" r:id="rId39"/>
    <hyperlink ref="F196" r:id="rId40"/>
  </hyperlinks>
  <pageMargins left="0.39374999999999999" right="0.39374999999999999" top="0.39374999999999999" bottom="0.39374999999999999" header="0" footer="0"/>
  <pageSetup paperSize="9" scale="76" fitToHeight="100" orientation="portrait" blackAndWhite="1" r:id="rId41"/>
  <headerFooter>
    <oddFooter>&amp;CStrana &amp;P z &amp;N</oddFooter>
  </headerFooter>
  <drawing r:id="rId4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0" t="s">
        <v>6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6" t="s">
        <v>83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" customFormat="1" ht="24.95" customHeight="1">
      <c r="B4" s="19"/>
      <c r="D4" s="20" t="s">
        <v>84</v>
      </c>
      <c r="L4" s="19"/>
      <c r="M4" s="8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26.25" customHeight="1">
      <c r="B7" s="19"/>
      <c r="E7" s="301" t="str">
        <f>'Rekapitulace stavby'!K6</f>
        <v>Výměna střešní krytiny garáží v areálu Městské vodohospodářské Třeboň</v>
      </c>
      <c r="F7" s="302"/>
      <c r="G7" s="302"/>
      <c r="H7" s="302"/>
      <c r="L7" s="19"/>
    </row>
    <row r="8" spans="1:46" s="2" customFormat="1" ht="12" customHeight="1">
      <c r="A8" s="31"/>
      <c r="B8" s="32"/>
      <c r="C8" s="31"/>
      <c r="D8" s="26" t="s">
        <v>85</v>
      </c>
      <c r="E8" s="31"/>
      <c r="F8" s="31"/>
      <c r="G8" s="31"/>
      <c r="H8" s="31"/>
      <c r="I8" s="31"/>
      <c r="J8" s="31"/>
      <c r="K8" s="31"/>
      <c r="L8" s="8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82" t="s">
        <v>358</v>
      </c>
      <c r="F9" s="303"/>
      <c r="G9" s="303"/>
      <c r="H9" s="303"/>
      <c r="I9" s="31"/>
      <c r="J9" s="31"/>
      <c r="K9" s="31"/>
      <c r="L9" s="8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8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3</v>
      </c>
      <c r="G11" s="31"/>
      <c r="H11" s="31"/>
      <c r="I11" s="26" t="s">
        <v>20</v>
      </c>
      <c r="J11" s="24" t="s">
        <v>3</v>
      </c>
      <c r="K11" s="31"/>
      <c r="L11" s="8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49" t="str">
        <f>'Rekapitulace stavby'!AN8</f>
        <v>24. 9. 2021</v>
      </c>
      <c r="K12" s="31"/>
      <c r="L12" s="8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8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tr">
        <f>IF('Rekapitulace stavby'!AN10="","",'Rekapitulace stavby'!AN10)</f>
        <v/>
      </c>
      <c r="K14" s="31"/>
      <c r="L14" s="8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28</v>
      </c>
      <c r="J15" s="24" t="str">
        <f>IF('Rekapitulace stavby'!AN11="","",'Rekapitulace stavby'!AN11)</f>
        <v/>
      </c>
      <c r="K15" s="31"/>
      <c r="L15" s="8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8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8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304" t="str">
        <f>'Rekapitulace stavby'!E14</f>
        <v>Vyplň údaj</v>
      </c>
      <c r="F18" s="266"/>
      <c r="G18" s="266"/>
      <c r="H18" s="266"/>
      <c r="I18" s="26" t="s">
        <v>28</v>
      </c>
      <c r="J18" s="27" t="str">
        <f>'Rekapitulace stavby'!AN14</f>
        <v>Vyplň údaj</v>
      </c>
      <c r="K18" s="31"/>
      <c r="L18" s="8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8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tr">
        <f>IF('Rekapitulace stavby'!AN16="","",'Rekapitulace stavby'!AN16)</f>
        <v/>
      </c>
      <c r="K20" s="31"/>
      <c r="L20" s="8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8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8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33</v>
      </c>
      <c r="E23" s="31"/>
      <c r="F23" s="31"/>
      <c r="G23" s="31"/>
      <c r="H23" s="31"/>
      <c r="I23" s="26" t="s">
        <v>26</v>
      </c>
      <c r="J23" s="24" t="str">
        <f>IF('Rekapitulace stavby'!AN19="","",'Rekapitulace stavby'!AN19)</f>
        <v/>
      </c>
      <c r="K23" s="31"/>
      <c r="L23" s="8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8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8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34</v>
      </c>
      <c r="E26" s="31"/>
      <c r="F26" s="31"/>
      <c r="G26" s="31"/>
      <c r="H26" s="31"/>
      <c r="I26" s="31"/>
      <c r="J26" s="31"/>
      <c r="K26" s="31"/>
      <c r="L26" s="8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89"/>
      <c r="B27" s="90"/>
      <c r="C27" s="89"/>
      <c r="D27" s="89"/>
      <c r="E27" s="271" t="s">
        <v>3</v>
      </c>
      <c r="F27" s="271"/>
      <c r="G27" s="271"/>
      <c r="H27" s="27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8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8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2" t="s">
        <v>36</v>
      </c>
      <c r="E30" s="31"/>
      <c r="F30" s="31"/>
      <c r="G30" s="31"/>
      <c r="H30" s="31"/>
      <c r="I30" s="31"/>
      <c r="J30" s="65">
        <f>ROUND(J82, 2)</f>
        <v>0</v>
      </c>
      <c r="K30" s="31"/>
      <c r="L30" s="8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8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35" t="s">
        <v>37</v>
      </c>
      <c r="J32" s="35" t="s">
        <v>39</v>
      </c>
      <c r="K32" s="31"/>
      <c r="L32" s="8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3" t="s">
        <v>40</v>
      </c>
      <c r="E33" s="26" t="s">
        <v>41</v>
      </c>
      <c r="F33" s="94">
        <f>ROUND((SUM(BE82:BE88)),  2)</f>
        <v>0</v>
      </c>
      <c r="G33" s="31"/>
      <c r="H33" s="31"/>
      <c r="I33" s="95">
        <v>0.21</v>
      </c>
      <c r="J33" s="94">
        <f>ROUND(((SUM(BE82:BE88))*I33),  2)</f>
        <v>0</v>
      </c>
      <c r="K33" s="31"/>
      <c r="L33" s="8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42</v>
      </c>
      <c r="F34" s="94">
        <f>ROUND((SUM(BF82:BF88)),  2)</f>
        <v>0</v>
      </c>
      <c r="G34" s="31"/>
      <c r="H34" s="31"/>
      <c r="I34" s="95">
        <v>0.15</v>
      </c>
      <c r="J34" s="94">
        <f>ROUND(((SUM(BF82:BF88))*I34),  2)</f>
        <v>0</v>
      </c>
      <c r="K34" s="31"/>
      <c r="L34" s="8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43</v>
      </c>
      <c r="F35" s="94">
        <f>ROUND((SUM(BG82:BG88)),  2)</f>
        <v>0</v>
      </c>
      <c r="G35" s="31"/>
      <c r="H35" s="31"/>
      <c r="I35" s="95">
        <v>0.21</v>
      </c>
      <c r="J35" s="94">
        <f>0</f>
        <v>0</v>
      </c>
      <c r="K35" s="31"/>
      <c r="L35" s="8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94">
        <f>ROUND((SUM(BH82:BH88)),  2)</f>
        <v>0</v>
      </c>
      <c r="G36" s="31"/>
      <c r="H36" s="31"/>
      <c r="I36" s="95">
        <v>0.15</v>
      </c>
      <c r="J36" s="94">
        <f>0</f>
        <v>0</v>
      </c>
      <c r="K36" s="31"/>
      <c r="L36" s="8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94">
        <f>ROUND((SUM(BI82:BI88)),  2)</f>
        <v>0</v>
      </c>
      <c r="G37" s="31"/>
      <c r="H37" s="31"/>
      <c r="I37" s="95">
        <v>0</v>
      </c>
      <c r="J37" s="94">
        <f>0</f>
        <v>0</v>
      </c>
      <c r="K37" s="31"/>
      <c r="L37" s="8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8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0</v>
      </c>
      <c r="K39" s="101"/>
      <c r="L39" s="8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8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8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87</v>
      </c>
      <c r="D45" s="31"/>
      <c r="E45" s="31"/>
      <c r="F45" s="31"/>
      <c r="G45" s="31"/>
      <c r="H45" s="31"/>
      <c r="I45" s="31"/>
      <c r="J45" s="31"/>
      <c r="K45" s="31"/>
      <c r="L45" s="88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88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17</v>
      </c>
      <c r="D47" s="31"/>
      <c r="E47" s="31"/>
      <c r="F47" s="31"/>
      <c r="G47" s="31"/>
      <c r="H47" s="31"/>
      <c r="I47" s="31"/>
      <c r="J47" s="31"/>
      <c r="K47" s="31"/>
      <c r="L47" s="88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26.25" customHeight="1">
      <c r="A48" s="31"/>
      <c r="B48" s="32"/>
      <c r="C48" s="31"/>
      <c r="D48" s="31"/>
      <c r="E48" s="301" t="str">
        <f>E7</f>
        <v>Výměna střešní krytiny garáží v areálu Městské vodohospodářské Třeboň</v>
      </c>
      <c r="F48" s="302"/>
      <c r="G48" s="302"/>
      <c r="H48" s="302"/>
      <c r="I48" s="31"/>
      <c r="J48" s="31"/>
      <c r="K48" s="31"/>
      <c r="L48" s="88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85</v>
      </c>
      <c r="D49" s="31"/>
      <c r="E49" s="31"/>
      <c r="F49" s="31"/>
      <c r="G49" s="31"/>
      <c r="H49" s="31"/>
      <c r="I49" s="31"/>
      <c r="J49" s="31"/>
      <c r="K49" s="31"/>
      <c r="L49" s="88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282" t="str">
        <f>E9</f>
        <v>VON - vedlejší a ostatní náklady</v>
      </c>
      <c r="F50" s="303"/>
      <c r="G50" s="303"/>
      <c r="H50" s="303"/>
      <c r="I50" s="31"/>
      <c r="J50" s="31"/>
      <c r="K50" s="31"/>
      <c r="L50" s="88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88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1"/>
      <c r="E52" s="31"/>
      <c r="F52" s="24" t="str">
        <f>F12</f>
        <v>Třeboň</v>
      </c>
      <c r="G52" s="31"/>
      <c r="H52" s="31"/>
      <c r="I52" s="26" t="s">
        <v>23</v>
      </c>
      <c r="J52" s="49" t="str">
        <f>IF(J12="","",J12)</f>
        <v>24. 9. 2021</v>
      </c>
      <c r="K52" s="31"/>
      <c r="L52" s="88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88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1"/>
      <c r="E54" s="31"/>
      <c r="F54" s="24" t="str">
        <f>E15</f>
        <v xml:space="preserve"> </v>
      </c>
      <c r="G54" s="31"/>
      <c r="H54" s="31"/>
      <c r="I54" s="26" t="s">
        <v>31</v>
      </c>
      <c r="J54" s="29" t="str">
        <f>E21</f>
        <v xml:space="preserve"> </v>
      </c>
      <c r="K54" s="31"/>
      <c r="L54" s="88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1"/>
      <c r="E55" s="31"/>
      <c r="F55" s="24" t="str">
        <f>IF(E18="","",E18)</f>
        <v>Vyplň údaj</v>
      </c>
      <c r="G55" s="31"/>
      <c r="H55" s="31"/>
      <c r="I55" s="26" t="s">
        <v>33</v>
      </c>
      <c r="J55" s="29" t="str">
        <f>E24</f>
        <v xml:space="preserve"> </v>
      </c>
      <c r="K55" s="31"/>
      <c r="L55" s="88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88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2" t="s">
        <v>88</v>
      </c>
      <c r="D57" s="96"/>
      <c r="E57" s="96"/>
      <c r="F57" s="96"/>
      <c r="G57" s="96"/>
      <c r="H57" s="96"/>
      <c r="I57" s="96"/>
      <c r="J57" s="103" t="s">
        <v>89</v>
      </c>
      <c r="K57" s="96"/>
      <c r="L57" s="88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88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04" t="s">
        <v>68</v>
      </c>
      <c r="D59" s="31"/>
      <c r="E59" s="31"/>
      <c r="F59" s="31"/>
      <c r="G59" s="31"/>
      <c r="H59" s="31"/>
      <c r="I59" s="31"/>
      <c r="J59" s="65">
        <f>J82</f>
        <v>0</v>
      </c>
      <c r="K59" s="31"/>
      <c r="L59" s="88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6" t="s">
        <v>90</v>
      </c>
    </row>
    <row r="60" spans="1:47" s="9" customFormat="1" ht="24.95" customHeight="1">
      <c r="B60" s="105"/>
      <c r="D60" s="106" t="s">
        <v>359</v>
      </c>
      <c r="E60" s="107"/>
      <c r="F60" s="107"/>
      <c r="G60" s="107"/>
      <c r="H60" s="107"/>
      <c r="I60" s="107"/>
      <c r="J60" s="108">
        <f>J83</f>
        <v>0</v>
      </c>
      <c r="L60" s="105"/>
    </row>
    <row r="61" spans="1:47" s="10" customFormat="1" ht="19.899999999999999" customHeight="1">
      <c r="B61" s="109"/>
      <c r="D61" s="110" t="s">
        <v>360</v>
      </c>
      <c r="E61" s="111"/>
      <c r="F61" s="111"/>
      <c r="G61" s="111"/>
      <c r="H61" s="111"/>
      <c r="I61" s="111"/>
      <c r="J61" s="112">
        <f>J84</f>
        <v>0</v>
      </c>
      <c r="L61" s="109"/>
    </row>
    <row r="62" spans="1:47" s="10" customFormat="1" ht="19.899999999999999" customHeight="1">
      <c r="B62" s="109"/>
      <c r="D62" s="110" t="s">
        <v>361</v>
      </c>
      <c r="E62" s="111"/>
      <c r="F62" s="111"/>
      <c r="G62" s="111"/>
      <c r="H62" s="111"/>
      <c r="I62" s="111"/>
      <c r="J62" s="112">
        <f>J87</f>
        <v>0</v>
      </c>
      <c r="L62" s="109"/>
    </row>
    <row r="63" spans="1:47" s="2" customFormat="1" ht="21.75" customHeight="1">
      <c r="A63" s="31"/>
      <c r="B63" s="32"/>
      <c r="C63" s="31"/>
      <c r="D63" s="31"/>
      <c r="E63" s="31"/>
      <c r="F63" s="31"/>
      <c r="G63" s="31"/>
      <c r="H63" s="31"/>
      <c r="I63" s="31"/>
      <c r="J63" s="31"/>
      <c r="K63" s="31"/>
      <c r="L63" s="88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customHeight="1">
      <c r="A64" s="31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88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8" spans="1:31" s="2" customFormat="1" ht="6.95" customHeight="1">
      <c r="A68" s="31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88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24.95" customHeight="1">
      <c r="A69" s="31"/>
      <c r="B69" s="32"/>
      <c r="C69" s="20" t="s">
        <v>100</v>
      </c>
      <c r="D69" s="31"/>
      <c r="E69" s="31"/>
      <c r="F69" s="31"/>
      <c r="G69" s="31"/>
      <c r="H69" s="31"/>
      <c r="I69" s="31"/>
      <c r="J69" s="31"/>
      <c r="K69" s="31"/>
      <c r="L69" s="88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32"/>
      <c r="C70" s="31"/>
      <c r="D70" s="31"/>
      <c r="E70" s="31"/>
      <c r="F70" s="31"/>
      <c r="G70" s="31"/>
      <c r="H70" s="31"/>
      <c r="I70" s="31"/>
      <c r="J70" s="31"/>
      <c r="K70" s="31"/>
      <c r="L70" s="88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2" customHeight="1">
      <c r="A71" s="31"/>
      <c r="B71" s="32"/>
      <c r="C71" s="26" t="s">
        <v>17</v>
      </c>
      <c r="D71" s="31"/>
      <c r="E71" s="31"/>
      <c r="F71" s="31"/>
      <c r="G71" s="31"/>
      <c r="H71" s="31"/>
      <c r="I71" s="31"/>
      <c r="J71" s="31"/>
      <c r="K71" s="31"/>
      <c r="L71" s="88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26.25" customHeight="1">
      <c r="A72" s="31"/>
      <c r="B72" s="32"/>
      <c r="C72" s="31"/>
      <c r="D72" s="31"/>
      <c r="E72" s="301" t="str">
        <f>E7</f>
        <v>Výměna střešní krytiny garáží v areálu Městské vodohospodářské Třeboň</v>
      </c>
      <c r="F72" s="302"/>
      <c r="G72" s="302"/>
      <c r="H72" s="302"/>
      <c r="I72" s="31"/>
      <c r="J72" s="31"/>
      <c r="K72" s="31"/>
      <c r="L72" s="88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6" t="s">
        <v>85</v>
      </c>
      <c r="D73" s="31"/>
      <c r="E73" s="31"/>
      <c r="F73" s="31"/>
      <c r="G73" s="31"/>
      <c r="H73" s="31"/>
      <c r="I73" s="31"/>
      <c r="J73" s="31"/>
      <c r="K73" s="31"/>
      <c r="L73" s="88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1"/>
      <c r="D74" s="31"/>
      <c r="E74" s="282" t="str">
        <f>E9</f>
        <v>VON - vedlejší a ostatní náklady</v>
      </c>
      <c r="F74" s="303"/>
      <c r="G74" s="303"/>
      <c r="H74" s="303"/>
      <c r="I74" s="31"/>
      <c r="J74" s="31"/>
      <c r="K74" s="31"/>
      <c r="L74" s="88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1"/>
      <c r="D75" s="31"/>
      <c r="E75" s="31"/>
      <c r="F75" s="31"/>
      <c r="G75" s="31"/>
      <c r="H75" s="31"/>
      <c r="I75" s="31"/>
      <c r="J75" s="31"/>
      <c r="K75" s="31"/>
      <c r="L75" s="88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21</v>
      </c>
      <c r="D76" s="31"/>
      <c r="E76" s="31"/>
      <c r="F76" s="24" t="str">
        <f>F12</f>
        <v>Třeboň</v>
      </c>
      <c r="G76" s="31"/>
      <c r="H76" s="31"/>
      <c r="I76" s="26" t="s">
        <v>23</v>
      </c>
      <c r="J76" s="49" t="str">
        <f>IF(J12="","",J12)</f>
        <v>24. 9. 2021</v>
      </c>
      <c r="K76" s="31"/>
      <c r="L76" s="8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1"/>
      <c r="D77" s="31"/>
      <c r="E77" s="31"/>
      <c r="F77" s="31"/>
      <c r="G77" s="31"/>
      <c r="H77" s="31"/>
      <c r="I77" s="31"/>
      <c r="J77" s="31"/>
      <c r="K77" s="31"/>
      <c r="L77" s="8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5.2" customHeight="1">
      <c r="A78" s="31"/>
      <c r="B78" s="32"/>
      <c r="C78" s="26" t="s">
        <v>25</v>
      </c>
      <c r="D78" s="31"/>
      <c r="E78" s="31"/>
      <c r="F78" s="24" t="str">
        <f>E15</f>
        <v xml:space="preserve"> </v>
      </c>
      <c r="G78" s="31"/>
      <c r="H78" s="31"/>
      <c r="I78" s="26" t="s">
        <v>31</v>
      </c>
      <c r="J78" s="29" t="str">
        <f>E21</f>
        <v xml:space="preserve"> </v>
      </c>
      <c r="K78" s="31"/>
      <c r="L78" s="88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5.2" customHeight="1">
      <c r="A79" s="31"/>
      <c r="B79" s="32"/>
      <c r="C79" s="26" t="s">
        <v>29</v>
      </c>
      <c r="D79" s="31"/>
      <c r="E79" s="31"/>
      <c r="F79" s="24" t="str">
        <f>IF(E18="","",E18)</f>
        <v>Vyplň údaj</v>
      </c>
      <c r="G79" s="31"/>
      <c r="H79" s="31"/>
      <c r="I79" s="26" t="s">
        <v>33</v>
      </c>
      <c r="J79" s="29" t="str">
        <f>E24</f>
        <v xml:space="preserve"> </v>
      </c>
      <c r="K79" s="31"/>
      <c r="L79" s="88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0.35" customHeight="1">
      <c r="A80" s="31"/>
      <c r="B80" s="32"/>
      <c r="C80" s="31"/>
      <c r="D80" s="31"/>
      <c r="E80" s="31"/>
      <c r="F80" s="31"/>
      <c r="G80" s="31"/>
      <c r="H80" s="31"/>
      <c r="I80" s="31"/>
      <c r="J80" s="31"/>
      <c r="K80" s="31"/>
      <c r="L80" s="88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11" customFormat="1" ht="29.25" customHeight="1">
      <c r="A81" s="113"/>
      <c r="B81" s="114"/>
      <c r="C81" s="115" t="s">
        <v>101</v>
      </c>
      <c r="D81" s="116" t="s">
        <v>55</v>
      </c>
      <c r="E81" s="116" t="s">
        <v>51</v>
      </c>
      <c r="F81" s="116" t="s">
        <v>52</v>
      </c>
      <c r="G81" s="116" t="s">
        <v>102</v>
      </c>
      <c r="H81" s="116" t="s">
        <v>103</v>
      </c>
      <c r="I81" s="116" t="s">
        <v>104</v>
      </c>
      <c r="J81" s="116" t="s">
        <v>89</v>
      </c>
      <c r="K81" s="117" t="s">
        <v>105</v>
      </c>
      <c r="L81" s="118"/>
      <c r="M81" s="56" t="s">
        <v>3</v>
      </c>
      <c r="N81" s="57" t="s">
        <v>40</v>
      </c>
      <c r="O81" s="57" t="s">
        <v>106</v>
      </c>
      <c r="P81" s="57" t="s">
        <v>107</v>
      </c>
      <c r="Q81" s="57" t="s">
        <v>108</v>
      </c>
      <c r="R81" s="57" t="s">
        <v>109</v>
      </c>
      <c r="S81" s="57" t="s">
        <v>110</v>
      </c>
      <c r="T81" s="58" t="s">
        <v>111</v>
      </c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</row>
    <row r="82" spans="1:65" s="2" customFormat="1" ht="22.9" customHeight="1">
      <c r="A82" s="31"/>
      <c r="B82" s="32"/>
      <c r="C82" s="63" t="s">
        <v>112</v>
      </c>
      <c r="D82" s="31"/>
      <c r="E82" s="31"/>
      <c r="F82" s="31"/>
      <c r="G82" s="31"/>
      <c r="H82" s="31"/>
      <c r="I82" s="31"/>
      <c r="J82" s="119">
        <f>BK82</f>
        <v>0</v>
      </c>
      <c r="K82" s="31"/>
      <c r="L82" s="32"/>
      <c r="M82" s="59"/>
      <c r="N82" s="50"/>
      <c r="O82" s="60"/>
      <c r="P82" s="120">
        <f>P83</f>
        <v>0</v>
      </c>
      <c r="Q82" s="60"/>
      <c r="R82" s="120">
        <f>R83</f>
        <v>0</v>
      </c>
      <c r="S82" s="60"/>
      <c r="T82" s="121">
        <f>T83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T82" s="16" t="s">
        <v>69</v>
      </c>
      <c r="AU82" s="16" t="s">
        <v>90</v>
      </c>
      <c r="BK82" s="122">
        <f>BK83</f>
        <v>0</v>
      </c>
    </row>
    <row r="83" spans="1:65" s="12" customFormat="1" ht="25.9" customHeight="1">
      <c r="B83" s="123"/>
      <c r="D83" s="124" t="s">
        <v>69</v>
      </c>
      <c r="E83" s="125" t="s">
        <v>362</v>
      </c>
      <c r="F83" s="125" t="s">
        <v>363</v>
      </c>
      <c r="I83" s="126"/>
      <c r="J83" s="127">
        <f>BK83</f>
        <v>0</v>
      </c>
      <c r="L83" s="123"/>
      <c r="M83" s="128"/>
      <c r="N83" s="129"/>
      <c r="O83" s="129"/>
      <c r="P83" s="130">
        <f>P84+P87</f>
        <v>0</v>
      </c>
      <c r="Q83" s="129"/>
      <c r="R83" s="130">
        <f>R84+R87</f>
        <v>0</v>
      </c>
      <c r="S83" s="129"/>
      <c r="T83" s="131">
        <f>T84+T87</f>
        <v>0</v>
      </c>
      <c r="AR83" s="124" t="s">
        <v>145</v>
      </c>
      <c r="AT83" s="132" t="s">
        <v>69</v>
      </c>
      <c r="AU83" s="132" t="s">
        <v>70</v>
      </c>
      <c r="AY83" s="124" t="s">
        <v>115</v>
      </c>
      <c r="BK83" s="133">
        <f>BK84+BK87</f>
        <v>0</v>
      </c>
    </row>
    <row r="84" spans="1:65" s="12" customFormat="1" ht="22.9" customHeight="1">
      <c r="B84" s="123"/>
      <c r="D84" s="124" t="s">
        <v>69</v>
      </c>
      <c r="E84" s="134" t="s">
        <v>364</v>
      </c>
      <c r="F84" s="134" t="s">
        <v>365</v>
      </c>
      <c r="I84" s="126"/>
      <c r="J84" s="135">
        <f>BK84</f>
        <v>0</v>
      </c>
      <c r="L84" s="123"/>
      <c r="M84" s="128"/>
      <c r="N84" s="129"/>
      <c r="O84" s="129"/>
      <c r="P84" s="130">
        <f>SUM(P85:P86)</f>
        <v>0</v>
      </c>
      <c r="Q84" s="129"/>
      <c r="R84" s="130">
        <f>SUM(R85:R86)</f>
        <v>0</v>
      </c>
      <c r="S84" s="129"/>
      <c r="T84" s="131">
        <f>SUM(T85:T86)</f>
        <v>0</v>
      </c>
      <c r="AR84" s="124" t="s">
        <v>145</v>
      </c>
      <c r="AT84" s="132" t="s">
        <v>69</v>
      </c>
      <c r="AU84" s="132" t="s">
        <v>78</v>
      </c>
      <c r="AY84" s="124" t="s">
        <v>115</v>
      </c>
      <c r="BK84" s="133">
        <f>SUM(BK85:BK86)</f>
        <v>0</v>
      </c>
    </row>
    <row r="85" spans="1:65" s="2" customFormat="1" ht="16.5" customHeight="1">
      <c r="A85" s="31"/>
      <c r="B85" s="136"/>
      <c r="C85" s="137" t="s">
        <v>78</v>
      </c>
      <c r="D85" s="137" t="s">
        <v>118</v>
      </c>
      <c r="E85" s="138" t="s">
        <v>366</v>
      </c>
      <c r="F85" s="139" t="s">
        <v>365</v>
      </c>
      <c r="G85" s="140" t="s">
        <v>367</v>
      </c>
      <c r="H85" s="141">
        <v>1</v>
      </c>
      <c r="I85" s="142"/>
      <c r="J85" s="143">
        <f>ROUND(I85*H85,2)</f>
        <v>0</v>
      </c>
      <c r="K85" s="139" t="s">
        <v>122</v>
      </c>
      <c r="L85" s="32"/>
      <c r="M85" s="144" t="s">
        <v>3</v>
      </c>
      <c r="N85" s="145" t="s">
        <v>41</v>
      </c>
      <c r="O85" s="52"/>
      <c r="P85" s="146">
        <f>O85*H85</f>
        <v>0</v>
      </c>
      <c r="Q85" s="146">
        <v>0</v>
      </c>
      <c r="R85" s="146">
        <f>Q85*H85</f>
        <v>0</v>
      </c>
      <c r="S85" s="146">
        <v>0</v>
      </c>
      <c r="T85" s="147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48" t="s">
        <v>368</v>
      </c>
      <c r="AT85" s="148" t="s">
        <v>118</v>
      </c>
      <c r="AU85" s="148" t="s">
        <v>80</v>
      </c>
      <c r="AY85" s="16" t="s">
        <v>115</v>
      </c>
      <c r="BE85" s="149">
        <f>IF(N85="základní",J85,0)</f>
        <v>0</v>
      </c>
      <c r="BF85" s="149">
        <f>IF(N85="snížená",J85,0)</f>
        <v>0</v>
      </c>
      <c r="BG85" s="149">
        <f>IF(N85="zákl. přenesená",J85,0)</f>
        <v>0</v>
      </c>
      <c r="BH85" s="149">
        <f>IF(N85="sníž. přenesená",J85,0)</f>
        <v>0</v>
      </c>
      <c r="BI85" s="149">
        <f>IF(N85="nulová",J85,0)</f>
        <v>0</v>
      </c>
      <c r="BJ85" s="16" t="s">
        <v>78</v>
      </c>
      <c r="BK85" s="149">
        <f>ROUND(I85*H85,2)</f>
        <v>0</v>
      </c>
      <c r="BL85" s="16" t="s">
        <v>368</v>
      </c>
      <c r="BM85" s="148" t="s">
        <v>369</v>
      </c>
    </row>
    <row r="86" spans="1:65" s="2" customFormat="1" ht="11.25">
      <c r="A86" s="31"/>
      <c r="B86" s="32"/>
      <c r="C86" s="31"/>
      <c r="D86" s="150" t="s">
        <v>125</v>
      </c>
      <c r="E86" s="31"/>
      <c r="F86" s="151" t="s">
        <v>370</v>
      </c>
      <c r="G86" s="31"/>
      <c r="H86" s="31"/>
      <c r="I86" s="152"/>
      <c r="J86" s="31"/>
      <c r="K86" s="31"/>
      <c r="L86" s="32"/>
      <c r="M86" s="153"/>
      <c r="N86" s="154"/>
      <c r="O86" s="52"/>
      <c r="P86" s="52"/>
      <c r="Q86" s="52"/>
      <c r="R86" s="52"/>
      <c r="S86" s="52"/>
      <c r="T86" s="53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6" t="s">
        <v>125</v>
      </c>
      <c r="AU86" s="16" t="s">
        <v>80</v>
      </c>
    </row>
    <row r="87" spans="1:65" s="12" customFormat="1" ht="22.9" customHeight="1">
      <c r="B87" s="123"/>
      <c r="D87" s="124" t="s">
        <v>69</v>
      </c>
      <c r="E87" s="134" t="s">
        <v>371</v>
      </c>
      <c r="F87" s="134" t="s">
        <v>372</v>
      </c>
      <c r="I87" s="126"/>
      <c r="J87" s="135">
        <f>BK87</f>
        <v>0</v>
      </c>
      <c r="L87" s="123"/>
      <c r="M87" s="128"/>
      <c r="N87" s="129"/>
      <c r="O87" s="129"/>
      <c r="P87" s="130">
        <f>P88</f>
        <v>0</v>
      </c>
      <c r="Q87" s="129"/>
      <c r="R87" s="130">
        <f>R88</f>
        <v>0</v>
      </c>
      <c r="S87" s="129"/>
      <c r="T87" s="131">
        <f>T88</f>
        <v>0</v>
      </c>
      <c r="AR87" s="124" t="s">
        <v>145</v>
      </c>
      <c r="AT87" s="132" t="s">
        <v>69</v>
      </c>
      <c r="AU87" s="132" t="s">
        <v>78</v>
      </c>
      <c r="AY87" s="124" t="s">
        <v>115</v>
      </c>
      <c r="BK87" s="133">
        <f>BK88</f>
        <v>0</v>
      </c>
    </row>
    <row r="88" spans="1:65" s="2" customFormat="1" ht="24.2" customHeight="1">
      <c r="A88" s="31"/>
      <c r="B88" s="136"/>
      <c r="C88" s="137" t="s">
        <v>80</v>
      </c>
      <c r="D88" s="137" t="s">
        <v>118</v>
      </c>
      <c r="E88" s="138" t="s">
        <v>373</v>
      </c>
      <c r="F88" s="139" t="s">
        <v>374</v>
      </c>
      <c r="G88" s="140" t="s">
        <v>367</v>
      </c>
      <c r="H88" s="141">
        <v>1</v>
      </c>
      <c r="I88" s="142"/>
      <c r="J88" s="143">
        <f>ROUND(I88*H88,2)</f>
        <v>0</v>
      </c>
      <c r="K88" s="139" t="s">
        <v>3</v>
      </c>
      <c r="L88" s="32"/>
      <c r="M88" s="178" t="s">
        <v>3</v>
      </c>
      <c r="N88" s="179" t="s">
        <v>41</v>
      </c>
      <c r="O88" s="176"/>
      <c r="P88" s="180">
        <f>O88*H88</f>
        <v>0</v>
      </c>
      <c r="Q88" s="180">
        <v>0</v>
      </c>
      <c r="R88" s="180">
        <f>Q88*H88</f>
        <v>0</v>
      </c>
      <c r="S88" s="180">
        <v>0</v>
      </c>
      <c r="T88" s="181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48" t="s">
        <v>368</v>
      </c>
      <c r="AT88" s="148" t="s">
        <v>118</v>
      </c>
      <c r="AU88" s="148" t="s">
        <v>80</v>
      </c>
      <c r="AY88" s="16" t="s">
        <v>115</v>
      </c>
      <c r="BE88" s="149">
        <f>IF(N88="základní",J88,0)</f>
        <v>0</v>
      </c>
      <c r="BF88" s="149">
        <f>IF(N88="snížená",J88,0)</f>
        <v>0</v>
      </c>
      <c r="BG88" s="149">
        <f>IF(N88="zákl. přenesená",J88,0)</f>
        <v>0</v>
      </c>
      <c r="BH88" s="149">
        <f>IF(N88="sníž. přenesená",J88,0)</f>
        <v>0</v>
      </c>
      <c r="BI88" s="149">
        <f>IF(N88="nulová",J88,0)</f>
        <v>0</v>
      </c>
      <c r="BJ88" s="16" t="s">
        <v>78</v>
      </c>
      <c r="BK88" s="149">
        <f>ROUND(I88*H88,2)</f>
        <v>0</v>
      </c>
      <c r="BL88" s="16" t="s">
        <v>368</v>
      </c>
      <c r="BM88" s="148" t="s">
        <v>375</v>
      </c>
    </row>
    <row r="89" spans="1:65" s="2" customFormat="1" ht="6.95" customHeight="1">
      <c r="A89" s="31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32"/>
      <c r="M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</sheetData>
  <autoFilter ref="C81:K8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</hyperlinks>
  <pageMargins left="0.39374999999999999" right="0.39374999999999999" top="0.39374999999999999" bottom="0.39374999999999999" header="0" footer="0"/>
  <pageSetup paperSize="9" scale="76" fitToHeight="100" orientation="portrait" blackAndWhite="1" r:id="rId2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2" customWidth="1"/>
    <col min="2" max="2" width="1.6640625" style="182" customWidth="1"/>
    <col min="3" max="4" width="5" style="182" customWidth="1"/>
    <col min="5" max="5" width="11.6640625" style="182" customWidth="1"/>
    <col min="6" max="6" width="9.1640625" style="182" customWidth="1"/>
    <col min="7" max="7" width="5" style="182" customWidth="1"/>
    <col min="8" max="8" width="77.83203125" style="182" customWidth="1"/>
    <col min="9" max="10" width="20" style="182" customWidth="1"/>
    <col min="11" max="11" width="1.6640625" style="182" customWidth="1"/>
  </cols>
  <sheetData>
    <row r="1" spans="2:11" s="1" customFormat="1" ht="37.5" customHeight="1"/>
    <row r="2" spans="2:11" s="1" customFormat="1" ht="7.5" customHeight="1">
      <c r="B2" s="183"/>
      <c r="C2" s="184"/>
      <c r="D2" s="184"/>
      <c r="E2" s="184"/>
      <c r="F2" s="184"/>
      <c r="G2" s="184"/>
      <c r="H2" s="184"/>
      <c r="I2" s="184"/>
      <c r="J2" s="184"/>
      <c r="K2" s="185"/>
    </row>
    <row r="3" spans="2:11" s="14" customFormat="1" ht="45" customHeight="1">
      <c r="B3" s="186"/>
      <c r="C3" s="306" t="s">
        <v>376</v>
      </c>
      <c r="D3" s="306"/>
      <c r="E3" s="306"/>
      <c r="F3" s="306"/>
      <c r="G3" s="306"/>
      <c r="H3" s="306"/>
      <c r="I3" s="306"/>
      <c r="J3" s="306"/>
      <c r="K3" s="187"/>
    </row>
    <row r="4" spans="2:11" s="1" customFormat="1" ht="25.5" customHeight="1">
      <c r="B4" s="188"/>
      <c r="C4" s="311" t="s">
        <v>377</v>
      </c>
      <c r="D4" s="311"/>
      <c r="E4" s="311"/>
      <c r="F4" s="311"/>
      <c r="G4" s="311"/>
      <c r="H4" s="311"/>
      <c r="I4" s="311"/>
      <c r="J4" s="311"/>
      <c r="K4" s="189"/>
    </row>
    <row r="5" spans="2:11" s="1" customFormat="1" ht="5.25" customHeight="1">
      <c r="B5" s="188"/>
      <c r="C5" s="190"/>
      <c r="D5" s="190"/>
      <c r="E5" s="190"/>
      <c r="F5" s="190"/>
      <c r="G5" s="190"/>
      <c r="H5" s="190"/>
      <c r="I5" s="190"/>
      <c r="J5" s="190"/>
      <c r="K5" s="189"/>
    </row>
    <row r="6" spans="2:11" s="1" customFormat="1" ht="15" customHeight="1">
      <c r="B6" s="188"/>
      <c r="C6" s="310" t="s">
        <v>378</v>
      </c>
      <c r="D6" s="310"/>
      <c r="E6" s="310"/>
      <c r="F6" s="310"/>
      <c r="G6" s="310"/>
      <c r="H6" s="310"/>
      <c r="I6" s="310"/>
      <c r="J6" s="310"/>
      <c r="K6" s="189"/>
    </row>
    <row r="7" spans="2:11" s="1" customFormat="1" ht="15" customHeight="1">
      <c r="B7" s="192"/>
      <c r="C7" s="310" t="s">
        <v>379</v>
      </c>
      <c r="D7" s="310"/>
      <c r="E7" s="310"/>
      <c r="F7" s="310"/>
      <c r="G7" s="310"/>
      <c r="H7" s="310"/>
      <c r="I7" s="310"/>
      <c r="J7" s="310"/>
      <c r="K7" s="189"/>
    </row>
    <row r="8" spans="2:11" s="1" customFormat="1" ht="12.75" customHeight="1">
      <c r="B8" s="192"/>
      <c r="C8" s="191"/>
      <c r="D8" s="191"/>
      <c r="E8" s="191"/>
      <c r="F8" s="191"/>
      <c r="G8" s="191"/>
      <c r="H8" s="191"/>
      <c r="I8" s="191"/>
      <c r="J8" s="191"/>
      <c r="K8" s="189"/>
    </row>
    <row r="9" spans="2:11" s="1" customFormat="1" ht="15" customHeight="1">
      <c r="B9" s="192"/>
      <c r="C9" s="310" t="s">
        <v>380</v>
      </c>
      <c r="D9" s="310"/>
      <c r="E9" s="310"/>
      <c r="F9" s="310"/>
      <c r="G9" s="310"/>
      <c r="H9" s="310"/>
      <c r="I9" s="310"/>
      <c r="J9" s="310"/>
      <c r="K9" s="189"/>
    </row>
    <row r="10" spans="2:11" s="1" customFormat="1" ht="15" customHeight="1">
      <c r="B10" s="192"/>
      <c r="C10" s="191"/>
      <c r="D10" s="310" t="s">
        <v>381</v>
      </c>
      <c r="E10" s="310"/>
      <c r="F10" s="310"/>
      <c r="G10" s="310"/>
      <c r="H10" s="310"/>
      <c r="I10" s="310"/>
      <c r="J10" s="310"/>
      <c r="K10" s="189"/>
    </row>
    <row r="11" spans="2:11" s="1" customFormat="1" ht="15" customHeight="1">
      <c r="B11" s="192"/>
      <c r="C11" s="193"/>
      <c r="D11" s="310" t="s">
        <v>382</v>
      </c>
      <c r="E11" s="310"/>
      <c r="F11" s="310"/>
      <c r="G11" s="310"/>
      <c r="H11" s="310"/>
      <c r="I11" s="310"/>
      <c r="J11" s="310"/>
      <c r="K11" s="189"/>
    </row>
    <row r="12" spans="2:11" s="1" customFormat="1" ht="15" customHeight="1">
      <c r="B12" s="192"/>
      <c r="C12" s="193"/>
      <c r="D12" s="191"/>
      <c r="E12" s="191"/>
      <c r="F12" s="191"/>
      <c r="G12" s="191"/>
      <c r="H12" s="191"/>
      <c r="I12" s="191"/>
      <c r="J12" s="191"/>
      <c r="K12" s="189"/>
    </row>
    <row r="13" spans="2:11" s="1" customFormat="1" ht="15" customHeight="1">
      <c r="B13" s="192"/>
      <c r="C13" s="193"/>
      <c r="D13" s="194" t="s">
        <v>383</v>
      </c>
      <c r="E13" s="191"/>
      <c r="F13" s="191"/>
      <c r="G13" s="191"/>
      <c r="H13" s="191"/>
      <c r="I13" s="191"/>
      <c r="J13" s="191"/>
      <c r="K13" s="189"/>
    </row>
    <row r="14" spans="2:11" s="1" customFormat="1" ht="12.75" customHeight="1">
      <c r="B14" s="192"/>
      <c r="C14" s="193"/>
      <c r="D14" s="193"/>
      <c r="E14" s="193"/>
      <c r="F14" s="193"/>
      <c r="G14" s="193"/>
      <c r="H14" s="193"/>
      <c r="I14" s="193"/>
      <c r="J14" s="193"/>
      <c r="K14" s="189"/>
    </row>
    <row r="15" spans="2:11" s="1" customFormat="1" ht="15" customHeight="1">
      <c r="B15" s="192"/>
      <c r="C15" s="193"/>
      <c r="D15" s="310" t="s">
        <v>384</v>
      </c>
      <c r="E15" s="310"/>
      <c r="F15" s="310"/>
      <c r="G15" s="310"/>
      <c r="H15" s="310"/>
      <c r="I15" s="310"/>
      <c r="J15" s="310"/>
      <c r="K15" s="189"/>
    </row>
    <row r="16" spans="2:11" s="1" customFormat="1" ht="15" customHeight="1">
      <c r="B16" s="192"/>
      <c r="C16" s="193"/>
      <c r="D16" s="310" t="s">
        <v>385</v>
      </c>
      <c r="E16" s="310"/>
      <c r="F16" s="310"/>
      <c r="G16" s="310"/>
      <c r="H16" s="310"/>
      <c r="I16" s="310"/>
      <c r="J16" s="310"/>
      <c r="K16" s="189"/>
    </row>
    <row r="17" spans="2:11" s="1" customFormat="1" ht="15" customHeight="1">
      <c r="B17" s="192"/>
      <c r="C17" s="193"/>
      <c r="D17" s="310" t="s">
        <v>386</v>
      </c>
      <c r="E17" s="310"/>
      <c r="F17" s="310"/>
      <c r="G17" s="310"/>
      <c r="H17" s="310"/>
      <c r="I17" s="310"/>
      <c r="J17" s="310"/>
      <c r="K17" s="189"/>
    </row>
    <row r="18" spans="2:11" s="1" customFormat="1" ht="15" customHeight="1">
      <c r="B18" s="192"/>
      <c r="C18" s="193"/>
      <c r="D18" s="193"/>
      <c r="E18" s="195" t="s">
        <v>77</v>
      </c>
      <c r="F18" s="310" t="s">
        <v>387</v>
      </c>
      <c r="G18" s="310"/>
      <c r="H18" s="310"/>
      <c r="I18" s="310"/>
      <c r="J18" s="310"/>
      <c r="K18" s="189"/>
    </row>
    <row r="19" spans="2:11" s="1" customFormat="1" ht="15" customHeight="1">
      <c r="B19" s="192"/>
      <c r="C19" s="193"/>
      <c r="D19" s="193"/>
      <c r="E19" s="195" t="s">
        <v>388</v>
      </c>
      <c r="F19" s="310" t="s">
        <v>389</v>
      </c>
      <c r="G19" s="310"/>
      <c r="H19" s="310"/>
      <c r="I19" s="310"/>
      <c r="J19" s="310"/>
      <c r="K19" s="189"/>
    </row>
    <row r="20" spans="2:11" s="1" customFormat="1" ht="15" customHeight="1">
      <c r="B20" s="192"/>
      <c r="C20" s="193"/>
      <c r="D20" s="193"/>
      <c r="E20" s="195" t="s">
        <v>390</v>
      </c>
      <c r="F20" s="310" t="s">
        <v>391</v>
      </c>
      <c r="G20" s="310"/>
      <c r="H20" s="310"/>
      <c r="I20" s="310"/>
      <c r="J20" s="310"/>
      <c r="K20" s="189"/>
    </row>
    <row r="21" spans="2:11" s="1" customFormat="1" ht="15" customHeight="1">
      <c r="B21" s="192"/>
      <c r="C21" s="193"/>
      <c r="D21" s="193"/>
      <c r="E21" s="195" t="s">
        <v>81</v>
      </c>
      <c r="F21" s="310" t="s">
        <v>392</v>
      </c>
      <c r="G21" s="310"/>
      <c r="H21" s="310"/>
      <c r="I21" s="310"/>
      <c r="J21" s="310"/>
      <c r="K21" s="189"/>
    </row>
    <row r="22" spans="2:11" s="1" customFormat="1" ht="15" customHeight="1">
      <c r="B22" s="192"/>
      <c r="C22" s="193"/>
      <c r="D22" s="193"/>
      <c r="E22" s="195" t="s">
        <v>393</v>
      </c>
      <c r="F22" s="310" t="s">
        <v>394</v>
      </c>
      <c r="G22" s="310"/>
      <c r="H22" s="310"/>
      <c r="I22" s="310"/>
      <c r="J22" s="310"/>
      <c r="K22" s="189"/>
    </row>
    <row r="23" spans="2:11" s="1" customFormat="1" ht="15" customHeight="1">
      <c r="B23" s="192"/>
      <c r="C23" s="193"/>
      <c r="D23" s="193"/>
      <c r="E23" s="195" t="s">
        <v>395</v>
      </c>
      <c r="F23" s="310" t="s">
        <v>396</v>
      </c>
      <c r="G23" s="310"/>
      <c r="H23" s="310"/>
      <c r="I23" s="310"/>
      <c r="J23" s="310"/>
      <c r="K23" s="189"/>
    </row>
    <row r="24" spans="2:11" s="1" customFormat="1" ht="12.75" customHeight="1">
      <c r="B24" s="192"/>
      <c r="C24" s="193"/>
      <c r="D24" s="193"/>
      <c r="E24" s="193"/>
      <c r="F24" s="193"/>
      <c r="G24" s="193"/>
      <c r="H24" s="193"/>
      <c r="I24" s="193"/>
      <c r="J24" s="193"/>
      <c r="K24" s="189"/>
    </row>
    <row r="25" spans="2:11" s="1" customFormat="1" ht="15" customHeight="1">
      <c r="B25" s="192"/>
      <c r="C25" s="310" t="s">
        <v>397</v>
      </c>
      <c r="D25" s="310"/>
      <c r="E25" s="310"/>
      <c r="F25" s="310"/>
      <c r="G25" s="310"/>
      <c r="H25" s="310"/>
      <c r="I25" s="310"/>
      <c r="J25" s="310"/>
      <c r="K25" s="189"/>
    </row>
    <row r="26" spans="2:11" s="1" customFormat="1" ht="15" customHeight="1">
      <c r="B26" s="192"/>
      <c r="C26" s="310" t="s">
        <v>398</v>
      </c>
      <c r="D26" s="310"/>
      <c r="E26" s="310"/>
      <c r="F26" s="310"/>
      <c r="G26" s="310"/>
      <c r="H26" s="310"/>
      <c r="I26" s="310"/>
      <c r="J26" s="310"/>
      <c r="K26" s="189"/>
    </row>
    <row r="27" spans="2:11" s="1" customFormat="1" ht="15" customHeight="1">
      <c r="B27" s="192"/>
      <c r="C27" s="191"/>
      <c r="D27" s="310" t="s">
        <v>399</v>
      </c>
      <c r="E27" s="310"/>
      <c r="F27" s="310"/>
      <c r="G27" s="310"/>
      <c r="H27" s="310"/>
      <c r="I27" s="310"/>
      <c r="J27" s="310"/>
      <c r="K27" s="189"/>
    </row>
    <row r="28" spans="2:11" s="1" customFormat="1" ht="15" customHeight="1">
      <c r="B28" s="192"/>
      <c r="C28" s="193"/>
      <c r="D28" s="310" t="s">
        <v>400</v>
      </c>
      <c r="E28" s="310"/>
      <c r="F28" s="310"/>
      <c r="G28" s="310"/>
      <c r="H28" s="310"/>
      <c r="I28" s="310"/>
      <c r="J28" s="310"/>
      <c r="K28" s="189"/>
    </row>
    <row r="29" spans="2:11" s="1" customFormat="1" ht="12.75" customHeight="1">
      <c r="B29" s="192"/>
      <c r="C29" s="193"/>
      <c r="D29" s="193"/>
      <c r="E29" s="193"/>
      <c r="F29" s="193"/>
      <c r="G29" s="193"/>
      <c r="H29" s="193"/>
      <c r="I29" s="193"/>
      <c r="J29" s="193"/>
      <c r="K29" s="189"/>
    </row>
    <row r="30" spans="2:11" s="1" customFormat="1" ht="15" customHeight="1">
      <c r="B30" s="192"/>
      <c r="C30" s="193"/>
      <c r="D30" s="310" t="s">
        <v>401</v>
      </c>
      <c r="E30" s="310"/>
      <c r="F30" s="310"/>
      <c r="G30" s="310"/>
      <c r="H30" s="310"/>
      <c r="I30" s="310"/>
      <c r="J30" s="310"/>
      <c r="K30" s="189"/>
    </row>
    <row r="31" spans="2:11" s="1" customFormat="1" ht="15" customHeight="1">
      <c r="B31" s="192"/>
      <c r="C31" s="193"/>
      <c r="D31" s="310" t="s">
        <v>402</v>
      </c>
      <c r="E31" s="310"/>
      <c r="F31" s="310"/>
      <c r="G31" s="310"/>
      <c r="H31" s="310"/>
      <c r="I31" s="310"/>
      <c r="J31" s="310"/>
      <c r="K31" s="189"/>
    </row>
    <row r="32" spans="2:11" s="1" customFormat="1" ht="12.75" customHeight="1">
      <c r="B32" s="192"/>
      <c r="C32" s="193"/>
      <c r="D32" s="193"/>
      <c r="E32" s="193"/>
      <c r="F32" s="193"/>
      <c r="G32" s="193"/>
      <c r="H32" s="193"/>
      <c r="I32" s="193"/>
      <c r="J32" s="193"/>
      <c r="K32" s="189"/>
    </row>
    <row r="33" spans="2:11" s="1" customFormat="1" ht="15" customHeight="1">
      <c r="B33" s="192"/>
      <c r="C33" s="193"/>
      <c r="D33" s="310" t="s">
        <v>403</v>
      </c>
      <c r="E33" s="310"/>
      <c r="F33" s="310"/>
      <c r="G33" s="310"/>
      <c r="H33" s="310"/>
      <c r="I33" s="310"/>
      <c r="J33" s="310"/>
      <c r="K33" s="189"/>
    </row>
    <row r="34" spans="2:11" s="1" customFormat="1" ht="15" customHeight="1">
      <c r="B34" s="192"/>
      <c r="C34" s="193"/>
      <c r="D34" s="310" t="s">
        <v>404</v>
      </c>
      <c r="E34" s="310"/>
      <c r="F34" s="310"/>
      <c r="G34" s="310"/>
      <c r="H34" s="310"/>
      <c r="I34" s="310"/>
      <c r="J34" s="310"/>
      <c r="K34" s="189"/>
    </row>
    <row r="35" spans="2:11" s="1" customFormat="1" ht="15" customHeight="1">
      <c r="B35" s="192"/>
      <c r="C35" s="193"/>
      <c r="D35" s="310" t="s">
        <v>405</v>
      </c>
      <c r="E35" s="310"/>
      <c r="F35" s="310"/>
      <c r="G35" s="310"/>
      <c r="H35" s="310"/>
      <c r="I35" s="310"/>
      <c r="J35" s="310"/>
      <c r="K35" s="189"/>
    </row>
    <row r="36" spans="2:11" s="1" customFormat="1" ht="15" customHeight="1">
      <c r="B36" s="192"/>
      <c r="C36" s="193"/>
      <c r="D36" s="191"/>
      <c r="E36" s="194" t="s">
        <v>101</v>
      </c>
      <c r="F36" s="191"/>
      <c r="G36" s="310" t="s">
        <v>406</v>
      </c>
      <c r="H36" s="310"/>
      <c r="I36" s="310"/>
      <c r="J36" s="310"/>
      <c r="K36" s="189"/>
    </row>
    <row r="37" spans="2:11" s="1" customFormat="1" ht="30.75" customHeight="1">
      <c r="B37" s="192"/>
      <c r="C37" s="193"/>
      <c r="D37" s="191"/>
      <c r="E37" s="194" t="s">
        <v>407</v>
      </c>
      <c r="F37" s="191"/>
      <c r="G37" s="310" t="s">
        <v>408</v>
      </c>
      <c r="H37" s="310"/>
      <c r="I37" s="310"/>
      <c r="J37" s="310"/>
      <c r="K37" s="189"/>
    </row>
    <row r="38" spans="2:11" s="1" customFormat="1" ht="15" customHeight="1">
      <c r="B38" s="192"/>
      <c r="C38" s="193"/>
      <c r="D38" s="191"/>
      <c r="E38" s="194" t="s">
        <v>51</v>
      </c>
      <c r="F38" s="191"/>
      <c r="G38" s="310" t="s">
        <v>409</v>
      </c>
      <c r="H38" s="310"/>
      <c r="I38" s="310"/>
      <c r="J38" s="310"/>
      <c r="K38" s="189"/>
    </row>
    <row r="39" spans="2:11" s="1" customFormat="1" ht="15" customHeight="1">
      <c r="B39" s="192"/>
      <c r="C39" s="193"/>
      <c r="D39" s="191"/>
      <c r="E39" s="194" t="s">
        <v>52</v>
      </c>
      <c r="F39" s="191"/>
      <c r="G39" s="310" t="s">
        <v>410</v>
      </c>
      <c r="H39" s="310"/>
      <c r="I39" s="310"/>
      <c r="J39" s="310"/>
      <c r="K39" s="189"/>
    </row>
    <row r="40" spans="2:11" s="1" customFormat="1" ht="15" customHeight="1">
      <c r="B40" s="192"/>
      <c r="C40" s="193"/>
      <c r="D40" s="191"/>
      <c r="E40" s="194" t="s">
        <v>102</v>
      </c>
      <c r="F40" s="191"/>
      <c r="G40" s="310" t="s">
        <v>411</v>
      </c>
      <c r="H40" s="310"/>
      <c r="I40" s="310"/>
      <c r="J40" s="310"/>
      <c r="K40" s="189"/>
    </row>
    <row r="41" spans="2:11" s="1" customFormat="1" ht="15" customHeight="1">
      <c r="B41" s="192"/>
      <c r="C41" s="193"/>
      <c r="D41" s="191"/>
      <c r="E41" s="194" t="s">
        <v>103</v>
      </c>
      <c r="F41" s="191"/>
      <c r="G41" s="310" t="s">
        <v>412</v>
      </c>
      <c r="H41" s="310"/>
      <c r="I41" s="310"/>
      <c r="J41" s="310"/>
      <c r="K41" s="189"/>
    </row>
    <row r="42" spans="2:11" s="1" customFormat="1" ht="15" customHeight="1">
      <c r="B42" s="192"/>
      <c r="C42" s="193"/>
      <c r="D42" s="191"/>
      <c r="E42" s="194" t="s">
        <v>413</v>
      </c>
      <c r="F42" s="191"/>
      <c r="G42" s="310" t="s">
        <v>414</v>
      </c>
      <c r="H42" s="310"/>
      <c r="I42" s="310"/>
      <c r="J42" s="310"/>
      <c r="K42" s="189"/>
    </row>
    <row r="43" spans="2:11" s="1" customFormat="1" ht="15" customHeight="1">
      <c r="B43" s="192"/>
      <c r="C43" s="193"/>
      <c r="D43" s="191"/>
      <c r="E43" s="194"/>
      <c r="F43" s="191"/>
      <c r="G43" s="310" t="s">
        <v>415</v>
      </c>
      <c r="H43" s="310"/>
      <c r="I43" s="310"/>
      <c r="J43" s="310"/>
      <c r="K43" s="189"/>
    </row>
    <row r="44" spans="2:11" s="1" customFormat="1" ht="15" customHeight="1">
      <c r="B44" s="192"/>
      <c r="C44" s="193"/>
      <c r="D44" s="191"/>
      <c r="E44" s="194" t="s">
        <v>416</v>
      </c>
      <c r="F44" s="191"/>
      <c r="G44" s="310" t="s">
        <v>417</v>
      </c>
      <c r="H44" s="310"/>
      <c r="I44" s="310"/>
      <c r="J44" s="310"/>
      <c r="K44" s="189"/>
    </row>
    <row r="45" spans="2:11" s="1" customFormat="1" ht="15" customHeight="1">
      <c r="B45" s="192"/>
      <c r="C45" s="193"/>
      <c r="D45" s="191"/>
      <c r="E45" s="194" t="s">
        <v>105</v>
      </c>
      <c r="F45" s="191"/>
      <c r="G45" s="310" t="s">
        <v>418</v>
      </c>
      <c r="H45" s="310"/>
      <c r="I45" s="310"/>
      <c r="J45" s="310"/>
      <c r="K45" s="189"/>
    </row>
    <row r="46" spans="2:11" s="1" customFormat="1" ht="12.75" customHeight="1">
      <c r="B46" s="192"/>
      <c r="C46" s="193"/>
      <c r="D46" s="191"/>
      <c r="E46" s="191"/>
      <c r="F46" s="191"/>
      <c r="G46" s="191"/>
      <c r="H46" s="191"/>
      <c r="I46" s="191"/>
      <c r="J46" s="191"/>
      <c r="K46" s="189"/>
    </row>
    <row r="47" spans="2:11" s="1" customFormat="1" ht="15" customHeight="1">
      <c r="B47" s="192"/>
      <c r="C47" s="193"/>
      <c r="D47" s="310" t="s">
        <v>419</v>
      </c>
      <c r="E47" s="310"/>
      <c r="F47" s="310"/>
      <c r="G47" s="310"/>
      <c r="H47" s="310"/>
      <c r="I47" s="310"/>
      <c r="J47" s="310"/>
      <c r="K47" s="189"/>
    </row>
    <row r="48" spans="2:11" s="1" customFormat="1" ht="15" customHeight="1">
      <c r="B48" s="192"/>
      <c r="C48" s="193"/>
      <c r="D48" s="193"/>
      <c r="E48" s="310" t="s">
        <v>420</v>
      </c>
      <c r="F48" s="310"/>
      <c r="G48" s="310"/>
      <c r="H48" s="310"/>
      <c r="I48" s="310"/>
      <c r="J48" s="310"/>
      <c r="K48" s="189"/>
    </row>
    <row r="49" spans="2:11" s="1" customFormat="1" ht="15" customHeight="1">
      <c r="B49" s="192"/>
      <c r="C49" s="193"/>
      <c r="D49" s="193"/>
      <c r="E49" s="310" t="s">
        <v>421</v>
      </c>
      <c r="F49" s="310"/>
      <c r="G49" s="310"/>
      <c r="H49" s="310"/>
      <c r="I49" s="310"/>
      <c r="J49" s="310"/>
      <c r="K49" s="189"/>
    </row>
    <row r="50" spans="2:11" s="1" customFormat="1" ht="15" customHeight="1">
      <c r="B50" s="192"/>
      <c r="C50" s="193"/>
      <c r="D50" s="193"/>
      <c r="E50" s="310" t="s">
        <v>422</v>
      </c>
      <c r="F50" s="310"/>
      <c r="G50" s="310"/>
      <c r="H50" s="310"/>
      <c r="I50" s="310"/>
      <c r="J50" s="310"/>
      <c r="K50" s="189"/>
    </row>
    <row r="51" spans="2:11" s="1" customFormat="1" ht="15" customHeight="1">
      <c r="B51" s="192"/>
      <c r="C51" s="193"/>
      <c r="D51" s="310" t="s">
        <v>423</v>
      </c>
      <c r="E51" s="310"/>
      <c r="F51" s="310"/>
      <c r="G51" s="310"/>
      <c r="H51" s="310"/>
      <c r="I51" s="310"/>
      <c r="J51" s="310"/>
      <c r="K51" s="189"/>
    </row>
    <row r="52" spans="2:11" s="1" customFormat="1" ht="25.5" customHeight="1">
      <c r="B52" s="188"/>
      <c r="C52" s="311" t="s">
        <v>424</v>
      </c>
      <c r="D52" s="311"/>
      <c r="E52" s="311"/>
      <c r="F52" s="311"/>
      <c r="G52" s="311"/>
      <c r="H52" s="311"/>
      <c r="I52" s="311"/>
      <c r="J52" s="311"/>
      <c r="K52" s="189"/>
    </row>
    <row r="53" spans="2:11" s="1" customFormat="1" ht="5.25" customHeight="1">
      <c r="B53" s="188"/>
      <c r="C53" s="190"/>
      <c r="D53" s="190"/>
      <c r="E53" s="190"/>
      <c r="F53" s="190"/>
      <c r="G53" s="190"/>
      <c r="H53" s="190"/>
      <c r="I53" s="190"/>
      <c r="J53" s="190"/>
      <c r="K53" s="189"/>
    </row>
    <row r="54" spans="2:11" s="1" customFormat="1" ht="15" customHeight="1">
      <c r="B54" s="188"/>
      <c r="C54" s="310" t="s">
        <v>425</v>
      </c>
      <c r="D54" s="310"/>
      <c r="E54" s="310"/>
      <c r="F54" s="310"/>
      <c r="G54" s="310"/>
      <c r="H54" s="310"/>
      <c r="I54" s="310"/>
      <c r="J54" s="310"/>
      <c r="K54" s="189"/>
    </row>
    <row r="55" spans="2:11" s="1" customFormat="1" ht="15" customHeight="1">
      <c r="B55" s="188"/>
      <c r="C55" s="310" t="s">
        <v>426</v>
      </c>
      <c r="D55" s="310"/>
      <c r="E55" s="310"/>
      <c r="F55" s="310"/>
      <c r="G55" s="310"/>
      <c r="H55" s="310"/>
      <c r="I55" s="310"/>
      <c r="J55" s="310"/>
      <c r="K55" s="189"/>
    </row>
    <row r="56" spans="2:11" s="1" customFormat="1" ht="12.75" customHeight="1">
      <c r="B56" s="188"/>
      <c r="C56" s="191"/>
      <c r="D56" s="191"/>
      <c r="E56" s="191"/>
      <c r="F56" s="191"/>
      <c r="G56" s="191"/>
      <c r="H56" s="191"/>
      <c r="I56" s="191"/>
      <c r="J56" s="191"/>
      <c r="K56" s="189"/>
    </row>
    <row r="57" spans="2:11" s="1" customFormat="1" ht="15" customHeight="1">
      <c r="B57" s="188"/>
      <c r="C57" s="310" t="s">
        <v>427</v>
      </c>
      <c r="D57" s="310"/>
      <c r="E57" s="310"/>
      <c r="F57" s="310"/>
      <c r="G57" s="310"/>
      <c r="H57" s="310"/>
      <c r="I57" s="310"/>
      <c r="J57" s="310"/>
      <c r="K57" s="189"/>
    </row>
    <row r="58" spans="2:11" s="1" customFormat="1" ht="15" customHeight="1">
      <c r="B58" s="188"/>
      <c r="C58" s="193"/>
      <c r="D58" s="310" t="s">
        <v>428</v>
      </c>
      <c r="E58" s="310"/>
      <c r="F58" s="310"/>
      <c r="G58" s="310"/>
      <c r="H58" s="310"/>
      <c r="I58" s="310"/>
      <c r="J58" s="310"/>
      <c r="K58" s="189"/>
    </row>
    <row r="59" spans="2:11" s="1" customFormat="1" ht="15" customHeight="1">
      <c r="B59" s="188"/>
      <c r="C59" s="193"/>
      <c r="D59" s="310" t="s">
        <v>429</v>
      </c>
      <c r="E59" s="310"/>
      <c r="F59" s="310"/>
      <c r="G59" s="310"/>
      <c r="H59" s="310"/>
      <c r="I59" s="310"/>
      <c r="J59" s="310"/>
      <c r="K59" s="189"/>
    </row>
    <row r="60" spans="2:11" s="1" customFormat="1" ht="15" customHeight="1">
      <c r="B60" s="188"/>
      <c r="C60" s="193"/>
      <c r="D60" s="310" t="s">
        <v>430</v>
      </c>
      <c r="E60" s="310"/>
      <c r="F60" s="310"/>
      <c r="G60" s="310"/>
      <c r="H60" s="310"/>
      <c r="I60" s="310"/>
      <c r="J60" s="310"/>
      <c r="K60" s="189"/>
    </row>
    <row r="61" spans="2:11" s="1" customFormat="1" ht="15" customHeight="1">
      <c r="B61" s="188"/>
      <c r="C61" s="193"/>
      <c r="D61" s="310" t="s">
        <v>431</v>
      </c>
      <c r="E61" s="310"/>
      <c r="F61" s="310"/>
      <c r="G61" s="310"/>
      <c r="H61" s="310"/>
      <c r="I61" s="310"/>
      <c r="J61" s="310"/>
      <c r="K61" s="189"/>
    </row>
    <row r="62" spans="2:11" s="1" customFormat="1" ht="15" customHeight="1">
      <c r="B62" s="188"/>
      <c r="C62" s="193"/>
      <c r="D62" s="312" t="s">
        <v>432</v>
      </c>
      <c r="E62" s="312"/>
      <c r="F62" s="312"/>
      <c r="G62" s="312"/>
      <c r="H62" s="312"/>
      <c r="I62" s="312"/>
      <c r="J62" s="312"/>
      <c r="K62" s="189"/>
    </row>
    <row r="63" spans="2:11" s="1" customFormat="1" ht="15" customHeight="1">
      <c r="B63" s="188"/>
      <c r="C63" s="193"/>
      <c r="D63" s="310" t="s">
        <v>433</v>
      </c>
      <c r="E63" s="310"/>
      <c r="F63" s="310"/>
      <c r="G63" s="310"/>
      <c r="H63" s="310"/>
      <c r="I63" s="310"/>
      <c r="J63" s="310"/>
      <c r="K63" s="189"/>
    </row>
    <row r="64" spans="2:11" s="1" customFormat="1" ht="12.75" customHeight="1">
      <c r="B64" s="188"/>
      <c r="C64" s="193"/>
      <c r="D64" s="193"/>
      <c r="E64" s="196"/>
      <c r="F64" s="193"/>
      <c r="G64" s="193"/>
      <c r="H64" s="193"/>
      <c r="I64" s="193"/>
      <c r="J64" s="193"/>
      <c r="K64" s="189"/>
    </row>
    <row r="65" spans="2:11" s="1" customFormat="1" ht="15" customHeight="1">
      <c r="B65" s="188"/>
      <c r="C65" s="193"/>
      <c r="D65" s="310" t="s">
        <v>434</v>
      </c>
      <c r="E65" s="310"/>
      <c r="F65" s="310"/>
      <c r="G65" s="310"/>
      <c r="H65" s="310"/>
      <c r="I65" s="310"/>
      <c r="J65" s="310"/>
      <c r="K65" s="189"/>
    </row>
    <row r="66" spans="2:11" s="1" customFormat="1" ht="15" customHeight="1">
      <c r="B66" s="188"/>
      <c r="C66" s="193"/>
      <c r="D66" s="312" t="s">
        <v>435</v>
      </c>
      <c r="E66" s="312"/>
      <c r="F66" s="312"/>
      <c r="G66" s="312"/>
      <c r="H66" s="312"/>
      <c r="I66" s="312"/>
      <c r="J66" s="312"/>
      <c r="K66" s="189"/>
    </row>
    <row r="67" spans="2:11" s="1" customFormat="1" ht="15" customHeight="1">
      <c r="B67" s="188"/>
      <c r="C67" s="193"/>
      <c r="D67" s="310" t="s">
        <v>436</v>
      </c>
      <c r="E67" s="310"/>
      <c r="F67" s="310"/>
      <c r="G67" s="310"/>
      <c r="H67" s="310"/>
      <c r="I67" s="310"/>
      <c r="J67" s="310"/>
      <c r="K67" s="189"/>
    </row>
    <row r="68" spans="2:11" s="1" customFormat="1" ht="15" customHeight="1">
      <c r="B68" s="188"/>
      <c r="C68" s="193"/>
      <c r="D68" s="310" t="s">
        <v>437</v>
      </c>
      <c r="E68" s="310"/>
      <c r="F68" s="310"/>
      <c r="G68" s="310"/>
      <c r="H68" s="310"/>
      <c r="I68" s="310"/>
      <c r="J68" s="310"/>
      <c r="K68" s="189"/>
    </row>
    <row r="69" spans="2:11" s="1" customFormat="1" ht="15" customHeight="1">
      <c r="B69" s="188"/>
      <c r="C69" s="193"/>
      <c r="D69" s="310" t="s">
        <v>438</v>
      </c>
      <c r="E69" s="310"/>
      <c r="F69" s="310"/>
      <c r="G69" s="310"/>
      <c r="H69" s="310"/>
      <c r="I69" s="310"/>
      <c r="J69" s="310"/>
      <c r="K69" s="189"/>
    </row>
    <row r="70" spans="2:11" s="1" customFormat="1" ht="15" customHeight="1">
      <c r="B70" s="188"/>
      <c r="C70" s="193"/>
      <c r="D70" s="310" t="s">
        <v>439</v>
      </c>
      <c r="E70" s="310"/>
      <c r="F70" s="310"/>
      <c r="G70" s="310"/>
      <c r="H70" s="310"/>
      <c r="I70" s="310"/>
      <c r="J70" s="310"/>
      <c r="K70" s="189"/>
    </row>
    <row r="71" spans="2:11" s="1" customFormat="1" ht="12.75" customHeight="1">
      <c r="B71" s="197"/>
      <c r="C71" s="198"/>
      <c r="D71" s="198"/>
      <c r="E71" s="198"/>
      <c r="F71" s="198"/>
      <c r="G71" s="198"/>
      <c r="H71" s="198"/>
      <c r="I71" s="198"/>
      <c r="J71" s="198"/>
      <c r="K71" s="199"/>
    </row>
    <row r="72" spans="2:11" s="1" customFormat="1" ht="18.75" customHeight="1">
      <c r="B72" s="200"/>
      <c r="C72" s="200"/>
      <c r="D72" s="200"/>
      <c r="E72" s="200"/>
      <c r="F72" s="200"/>
      <c r="G72" s="200"/>
      <c r="H72" s="200"/>
      <c r="I72" s="200"/>
      <c r="J72" s="200"/>
      <c r="K72" s="201"/>
    </row>
    <row r="73" spans="2:11" s="1" customFormat="1" ht="18.75" customHeight="1">
      <c r="B73" s="201"/>
      <c r="C73" s="201"/>
      <c r="D73" s="201"/>
      <c r="E73" s="201"/>
      <c r="F73" s="201"/>
      <c r="G73" s="201"/>
      <c r="H73" s="201"/>
      <c r="I73" s="201"/>
      <c r="J73" s="201"/>
      <c r="K73" s="201"/>
    </row>
    <row r="74" spans="2:11" s="1" customFormat="1" ht="7.5" customHeight="1">
      <c r="B74" s="202"/>
      <c r="C74" s="203"/>
      <c r="D74" s="203"/>
      <c r="E74" s="203"/>
      <c r="F74" s="203"/>
      <c r="G74" s="203"/>
      <c r="H74" s="203"/>
      <c r="I74" s="203"/>
      <c r="J74" s="203"/>
      <c r="K74" s="204"/>
    </row>
    <row r="75" spans="2:11" s="1" customFormat="1" ht="45" customHeight="1">
      <c r="B75" s="205"/>
      <c r="C75" s="305" t="s">
        <v>440</v>
      </c>
      <c r="D75" s="305"/>
      <c r="E75" s="305"/>
      <c r="F75" s="305"/>
      <c r="G75" s="305"/>
      <c r="H75" s="305"/>
      <c r="I75" s="305"/>
      <c r="J75" s="305"/>
      <c r="K75" s="206"/>
    </row>
    <row r="76" spans="2:11" s="1" customFormat="1" ht="17.25" customHeight="1">
      <c r="B76" s="205"/>
      <c r="C76" s="207" t="s">
        <v>441</v>
      </c>
      <c r="D76" s="207"/>
      <c r="E76" s="207"/>
      <c r="F76" s="207" t="s">
        <v>442</v>
      </c>
      <c r="G76" s="208"/>
      <c r="H76" s="207" t="s">
        <v>52</v>
      </c>
      <c r="I76" s="207" t="s">
        <v>55</v>
      </c>
      <c r="J76" s="207" t="s">
        <v>443</v>
      </c>
      <c r="K76" s="206"/>
    </row>
    <row r="77" spans="2:11" s="1" customFormat="1" ht="17.25" customHeight="1">
      <c r="B77" s="205"/>
      <c r="C77" s="209" t="s">
        <v>444</v>
      </c>
      <c r="D77" s="209"/>
      <c r="E77" s="209"/>
      <c r="F77" s="210" t="s">
        <v>445</v>
      </c>
      <c r="G77" s="211"/>
      <c r="H77" s="209"/>
      <c r="I77" s="209"/>
      <c r="J77" s="209" t="s">
        <v>446</v>
      </c>
      <c r="K77" s="206"/>
    </row>
    <row r="78" spans="2:11" s="1" customFormat="1" ht="5.25" customHeight="1">
      <c r="B78" s="205"/>
      <c r="C78" s="212"/>
      <c r="D78" s="212"/>
      <c r="E78" s="212"/>
      <c r="F78" s="212"/>
      <c r="G78" s="213"/>
      <c r="H78" s="212"/>
      <c r="I78" s="212"/>
      <c r="J78" s="212"/>
      <c r="K78" s="206"/>
    </row>
    <row r="79" spans="2:11" s="1" customFormat="1" ht="15" customHeight="1">
      <c r="B79" s="205"/>
      <c r="C79" s="194" t="s">
        <v>51</v>
      </c>
      <c r="D79" s="214"/>
      <c r="E79" s="214"/>
      <c r="F79" s="215" t="s">
        <v>447</v>
      </c>
      <c r="G79" s="216"/>
      <c r="H79" s="194" t="s">
        <v>448</v>
      </c>
      <c r="I79" s="194" t="s">
        <v>449</v>
      </c>
      <c r="J79" s="194">
        <v>20</v>
      </c>
      <c r="K79" s="206"/>
    </row>
    <row r="80" spans="2:11" s="1" customFormat="1" ht="15" customHeight="1">
      <c r="B80" s="205"/>
      <c r="C80" s="194" t="s">
        <v>450</v>
      </c>
      <c r="D80" s="194"/>
      <c r="E80" s="194"/>
      <c r="F80" s="215" t="s">
        <v>447</v>
      </c>
      <c r="G80" s="216"/>
      <c r="H80" s="194" t="s">
        <v>451</v>
      </c>
      <c r="I80" s="194" t="s">
        <v>449</v>
      </c>
      <c r="J80" s="194">
        <v>120</v>
      </c>
      <c r="K80" s="206"/>
    </row>
    <row r="81" spans="2:11" s="1" customFormat="1" ht="15" customHeight="1">
      <c r="B81" s="217"/>
      <c r="C81" s="194" t="s">
        <v>452</v>
      </c>
      <c r="D81" s="194"/>
      <c r="E81" s="194"/>
      <c r="F81" s="215" t="s">
        <v>453</v>
      </c>
      <c r="G81" s="216"/>
      <c r="H81" s="194" t="s">
        <v>454</v>
      </c>
      <c r="I81" s="194" t="s">
        <v>449</v>
      </c>
      <c r="J81" s="194">
        <v>50</v>
      </c>
      <c r="K81" s="206"/>
    </row>
    <row r="82" spans="2:11" s="1" customFormat="1" ht="15" customHeight="1">
      <c r="B82" s="217"/>
      <c r="C82" s="194" t="s">
        <v>455</v>
      </c>
      <c r="D82" s="194"/>
      <c r="E82" s="194"/>
      <c r="F82" s="215" t="s">
        <v>447</v>
      </c>
      <c r="G82" s="216"/>
      <c r="H82" s="194" t="s">
        <v>456</v>
      </c>
      <c r="I82" s="194" t="s">
        <v>457</v>
      </c>
      <c r="J82" s="194"/>
      <c r="K82" s="206"/>
    </row>
    <row r="83" spans="2:11" s="1" customFormat="1" ht="15" customHeight="1">
      <c r="B83" s="217"/>
      <c r="C83" s="218" t="s">
        <v>458</v>
      </c>
      <c r="D83" s="218"/>
      <c r="E83" s="218"/>
      <c r="F83" s="219" t="s">
        <v>453</v>
      </c>
      <c r="G83" s="218"/>
      <c r="H83" s="218" t="s">
        <v>459</v>
      </c>
      <c r="I83" s="218" t="s">
        <v>449</v>
      </c>
      <c r="J83" s="218">
        <v>15</v>
      </c>
      <c r="K83" s="206"/>
    </row>
    <row r="84" spans="2:11" s="1" customFormat="1" ht="15" customHeight="1">
      <c r="B84" s="217"/>
      <c r="C84" s="218" t="s">
        <v>460</v>
      </c>
      <c r="D84" s="218"/>
      <c r="E84" s="218"/>
      <c r="F84" s="219" t="s">
        <v>453</v>
      </c>
      <c r="G84" s="218"/>
      <c r="H84" s="218" t="s">
        <v>461</v>
      </c>
      <c r="I84" s="218" t="s">
        <v>449</v>
      </c>
      <c r="J84" s="218">
        <v>15</v>
      </c>
      <c r="K84" s="206"/>
    </row>
    <row r="85" spans="2:11" s="1" customFormat="1" ht="15" customHeight="1">
      <c r="B85" s="217"/>
      <c r="C85" s="218" t="s">
        <v>462</v>
      </c>
      <c r="D85" s="218"/>
      <c r="E85" s="218"/>
      <c r="F85" s="219" t="s">
        <v>453</v>
      </c>
      <c r="G85" s="218"/>
      <c r="H85" s="218" t="s">
        <v>463</v>
      </c>
      <c r="I85" s="218" t="s">
        <v>449</v>
      </c>
      <c r="J85" s="218">
        <v>20</v>
      </c>
      <c r="K85" s="206"/>
    </row>
    <row r="86" spans="2:11" s="1" customFormat="1" ht="15" customHeight="1">
      <c r="B86" s="217"/>
      <c r="C86" s="218" t="s">
        <v>464</v>
      </c>
      <c r="D86" s="218"/>
      <c r="E86" s="218"/>
      <c r="F86" s="219" t="s">
        <v>453</v>
      </c>
      <c r="G86" s="218"/>
      <c r="H86" s="218" t="s">
        <v>465</v>
      </c>
      <c r="I86" s="218" t="s">
        <v>449</v>
      </c>
      <c r="J86" s="218">
        <v>20</v>
      </c>
      <c r="K86" s="206"/>
    </row>
    <row r="87" spans="2:11" s="1" customFormat="1" ht="15" customHeight="1">
      <c r="B87" s="217"/>
      <c r="C87" s="194" t="s">
        <v>466</v>
      </c>
      <c r="D87" s="194"/>
      <c r="E87" s="194"/>
      <c r="F87" s="215" t="s">
        <v>453</v>
      </c>
      <c r="G87" s="216"/>
      <c r="H87" s="194" t="s">
        <v>467</v>
      </c>
      <c r="I87" s="194" t="s">
        <v>449</v>
      </c>
      <c r="J87" s="194">
        <v>50</v>
      </c>
      <c r="K87" s="206"/>
    </row>
    <row r="88" spans="2:11" s="1" customFormat="1" ht="15" customHeight="1">
      <c r="B88" s="217"/>
      <c r="C88" s="194" t="s">
        <v>468</v>
      </c>
      <c r="D88" s="194"/>
      <c r="E88" s="194"/>
      <c r="F88" s="215" t="s">
        <v>453</v>
      </c>
      <c r="G88" s="216"/>
      <c r="H88" s="194" t="s">
        <v>469</v>
      </c>
      <c r="I88" s="194" t="s">
        <v>449</v>
      </c>
      <c r="J88" s="194">
        <v>20</v>
      </c>
      <c r="K88" s="206"/>
    </row>
    <row r="89" spans="2:11" s="1" customFormat="1" ht="15" customHeight="1">
      <c r="B89" s="217"/>
      <c r="C89" s="194" t="s">
        <v>470</v>
      </c>
      <c r="D89" s="194"/>
      <c r="E89" s="194"/>
      <c r="F89" s="215" t="s">
        <v>453</v>
      </c>
      <c r="G89" s="216"/>
      <c r="H89" s="194" t="s">
        <v>471</v>
      </c>
      <c r="I89" s="194" t="s">
        <v>449</v>
      </c>
      <c r="J89" s="194">
        <v>20</v>
      </c>
      <c r="K89" s="206"/>
    </row>
    <row r="90" spans="2:11" s="1" customFormat="1" ht="15" customHeight="1">
      <c r="B90" s="217"/>
      <c r="C90" s="194" t="s">
        <v>472</v>
      </c>
      <c r="D90" s="194"/>
      <c r="E90" s="194"/>
      <c r="F90" s="215" t="s">
        <v>453</v>
      </c>
      <c r="G90" s="216"/>
      <c r="H90" s="194" t="s">
        <v>473</v>
      </c>
      <c r="I90" s="194" t="s">
        <v>449</v>
      </c>
      <c r="J90" s="194">
        <v>50</v>
      </c>
      <c r="K90" s="206"/>
    </row>
    <row r="91" spans="2:11" s="1" customFormat="1" ht="15" customHeight="1">
      <c r="B91" s="217"/>
      <c r="C91" s="194" t="s">
        <v>474</v>
      </c>
      <c r="D91" s="194"/>
      <c r="E91" s="194"/>
      <c r="F91" s="215" t="s">
        <v>453</v>
      </c>
      <c r="G91" s="216"/>
      <c r="H91" s="194" t="s">
        <v>474</v>
      </c>
      <c r="I91" s="194" t="s">
        <v>449</v>
      </c>
      <c r="J91" s="194">
        <v>50</v>
      </c>
      <c r="K91" s="206"/>
    </row>
    <row r="92" spans="2:11" s="1" customFormat="1" ht="15" customHeight="1">
      <c r="B92" s="217"/>
      <c r="C92" s="194" t="s">
        <v>475</v>
      </c>
      <c r="D92" s="194"/>
      <c r="E92" s="194"/>
      <c r="F92" s="215" t="s">
        <v>453</v>
      </c>
      <c r="G92" s="216"/>
      <c r="H92" s="194" t="s">
        <v>476</v>
      </c>
      <c r="I92" s="194" t="s">
        <v>449</v>
      </c>
      <c r="J92" s="194">
        <v>255</v>
      </c>
      <c r="K92" s="206"/>
    </row>
    <row r="93" spans="2:11" s="1" customFormat="1" ht="15" customHeight="1">
      <c r="B93" s="217"/>
      <c r="C93" s="194" t="s">
        <v>477</v>
      </c>
      <c r="D93" s="194"/>
      <c r="E93" s="194"/>
      <c r="F93" s="215" t="s">
        <v>447</v>
      </c>
      <c r="G93" s="216"/>
      <c r="H93" s="194" t="s">
        <v>478</v>
      </c>
      <c r="I93" s="194" t="s">
        <v>479</v>
      </c>
      <c r="J93" s="194"/>
      <c r="K93" s="206"/>
    </row>
    <row r="94" spans="2:11" s="1" customFormat="1" ht="15" customHeight="1">
      <c r="B94" s="217"/>
      <c r="C94" s="194" t="s">
        <v>480</v>
      </c>
      <c r="D94" s="194"/>
      <c r="E94" s="194"/>
      <c r="F94" s="215" t="s">
        <v>447</v>
      </c>
      <c r="G94" s="216"/>
      <c r="H94" s="194" t="s">
        <v>481</v>
      </c>
      <c r="I94" s="194" t="s">
        <v>482</v>
      </c>
      <c r="J94" s="194"/>
      <c r="K94" s="206"/>
    </row>
    <row r="95" spans="2:11" s="1" customFormat="1" ht="15" customHeight="1">
      <c r="B95" s="217"/>
      <c r="C95" s="194" t="s">
        <v>483</v>
      </c>
      <c r="D95" s="194"/>
      <c r="E95" s="194"/>
      <c r="F95" s="215" t="s">
        <v>447</v>
      </c>
      <c r="G95" s="216"/>
      <c r="H95" s="194" t="s">
        <v>483</v>
      </c>
      <c r="I95" s="194" t="s">
        <v>482</v>
      </c>
      <c r="J95" s="194"/>
      <c r="K95" s="206"/>
    </row>
    <row r="96" spans="2:11" s="1" customFormat="1" ht="15" customHeight="1">
      <c r="B96" s="217"/>
      <c r="C96" s="194" t="s">
        <v>36</v>
      </c>
      <c r="D96" s="194"/>
      <c r="E96" s="194"/>
      <c r="F96" s="215" t="s">
        <v>447</v>
      </c>
      <c r="G96" s="216"/>
      <c r="H96" s="194" t="s">
        <v>484</v>
      </c>
      <c r="I96" s="194" t="s">
        <v>482</v>
      </c>
      <c r="J96" s="194"/>
      <c r="K96" s="206"/>
    </row>
    <row r="97" spans="2:11" s="1" customFormat="1" ht="15" customHeight="1">
      <c r="B97" s="217"/>
      <c r="C97" s="194" t="s">
        <v>46</v>
      </c>
      <c r="D97" s="194"/>
      <c r="E97" s="194"/>
      <c r="F97" s="215" t="s">
        <v>447</v>
      </c>
      <c r="G97" s="216"/>
      <c r="H97" s="194" t="s">
        <v>485</v>
      </c>
      <c r="I97" s="194" t="s">
        <v>482</v>
      </c>
      <c r="J97" s="194"/>
      <c r="K97" s="206"/>
    </row>
    <row r="98" spans="2:11" s="1" customFormat="1" ht="15" customHeight="1">
      <c r="B98" s="220"/>
      <c r="C98" s="221"/>
      <c r="D98" s="221"/>
      <c r="E98" s="221"/>
      <c r="F98" s="221"/>
      <c r="G98" s="221"/>
      <c r="H98" s="221"/>
      <c r="I98" s="221"/>
      <c r="J98" s="221"/>
      <c r="K98" s="222"/>
    </row>
    <row r="99" spans="2:11" s="1" customFormat="1" ht="18.75" customHeight="1">
      <c r="B99" s="223"/>
      <c r="C99" s="224"/>
      <c r="D99" s="224"/>
      <c r="E99" s="224"/>
      <c r="F99" s="224"/>
      <c r="G99" s="224"/>
      <c r="H99" s="224"/>
      <c r="I99" s="224"/>
      <c r="J99" s="224"/>
      <c r="K99" s="223"/>
    </row>
    <row r="100" spans="2:11" s="1" customFormat="1" ht="18.75" customHeight="1">
      <c r="B100" s="201"/>
      <c r="C100" s="201"/>
      <c r="D100" s="201"/>
      <c r="E100" s="201"/>
      <c r="F100" s="201"/>
      <c r="G100" s="201"/>
      <c r="H100" s="201"/>
      <c r="I100" s="201"/>
      <c r="J100" s="201"/>
      <c r="K100" s="201"/>
    </row>
    <row r="101" spans="2:11" s="1" customFormat="1" ht="7.5" customHeight="1">
      <c r="B101" s="202"/>
      <c r="C101" s="203"/>
      <c r="D101" s="203"/>
      <c r="E101" s="203"/>
      <c r="F101" s="203"/>
      <c r="G101" s="203"/>
      <c r="H101" s="203"/>
      <c r="I101" s="203"/>
      <c r="J101" s="203"/>
      <c r="K101" s="204"/>
    </row>
    <row r="102" spans="2:11" s="1" customFormat="1" ht="45" customHeight="1">
      <c r="B102" s="205"/>
      <c r="C102" s="305" t="s">
        <v>486</v>
      </c>
      <c r="D102" s="305"/>
      <c r="E102" s="305"/>
      <c r="F102" s="305"/>
      <c r="G102" s="305"/>
      <c r="H102" s="305"/>
      <c r="I102" s="305"/>
      <c r="J102" s="305"/>
      <c r="K102" s="206"/>
    </row>
    <row r="103" spans="2:11" s="1" customFormat="1" ht="17.25" customHeight="1">
      <c r="B103" s="205"/>
      <c r="C103" s="207" t="s">
        <v>441</v>
      </c>
      <c r="D103" s="207"/>
      <c r="E103" s="207"/>
      <c r="F103" s="207" t="s">
        <v>442</v>
      </c>
      <c r="G103" s="208"/>
      <c r="H103" s="207" t="s">
        <v>52</v>
      </c>
      <c r="I103" s="207" t="s">
        <v>55</v>
      </c>
      <c r="J103" s="207" t="s">
        <v>443</v>
      </c>
      <c r="K103" s="206"/>
    </row>
    <row r="104" spans="2:11" s="1" customFormat="1" ht="17.25" customHeight="1">
      <c r="B104" s="205"/>
      <c r="C104" s="209" t="s">
        <v>444</v>
      </c>
      <c r="D104" s="209"/>
      <c r="E104" s="209"/>
      <c r="F104" s="210" t="s">
        <v>445</v>
      </c>
      <c r="G104" s="211"/>
      <c r="H104" s="209"/>
      <c r="I104" s="209"/>
      <c r="J104" s="209" t="s">
        <v>446</v>
      </c>
      <c r="K104" s="206"/>
    </row>
    <row r="105" spans="2:11" s="1" customFormat="1" ht="5.25" customHeight="1">
      <c r="B105" s="205"/>
      <c r="C105" s="207"/>
      <c r="D105" s="207"/>
      <c r="E105" s="207"/>
      <c r="F105" s="207"/>
      <c r="G105" s="225"/>
      <c r="H105" s="207"/>
      <c r="I105" s="207"/>
      <c r="J105" s="207"/>
      <c r="K105" s="206"/>
    </row>
    <row r="106" spans="2:11" s="1" customFormat="1" ht="15" customHeight="1">
      <c r="B106" s="205"/>
      <c r="C106" s="194" t="s">
        <v>51</v>
      </c>
      <c r="D106" s="214"/>
      <c r="E106" s="214"/>
      <c r="F106" s="215" t="s">
        <v>447</v>
      </c>
      <c r="G106" s="194"/>
      <c r="H106" s="194" t="s">
        <v>487</v>
      </c>
      <c r="I106" s="194" t="s">
        <v>449</v>
      </c>
      <c r="J106" s="194">
        <v>20</v>
      </c>
      <c r="K106" s="206"/>
    </row>
    <row r="107" spans="2:11" s="1" customFormat="1" ht="15" customHeight="1">
      <c r="B107" s="205"/>
      <c r="C107" s="194" t="s">
        <v>450</v>
      </c>
      <c r="D107" s="194"/>
      <c r="E107" s="194"/>
      <c r="F107" s="215" t="s">
        <v>447</v>
      </c>
      <c r="G107" s="194"/>
      <c r="H107" s="194" t="s">
        <v>487</v>
      </c>
      <c r="I107" s="194" t="s">
        <v>449</v>
      </c>
      <c r="J107" s="194">
        <v>120</v>
      </c>
      <c r="K107" s="206"/>
    </row>
    <row r="108" spans="2:11" s="1" customFormat="1" ht="15" customHeight="1">
      <c r="B108" s="217"/>
      <c r="C108" s="194" t="s">
        <v>452</v>
      </c>
      <c r="D108" s="194"/>
      <c r="E108" s="194"/>
      <c r="F108" s="215" t="s">
        <v>453</v>
      </c>
      <c r="G108" s="194"/>
      <c r="H108" s="194" t="s">
        <v>487</v>
      </c>
      <c r="I108" s="194" t="s">
        <v>449</v>
      </c>
      <c r="J108" s="194">
        <v>50</v>
      </c>
      <c r="K108" s="206"/>
    </row>
    <row r="109" spans="2:11" s="1" customFormat="1" ht="15" customHeight="1">
      <c r="B109" s="217"/>
      <c r="C109" s="194" t="s">
        <v>455</v>
      </c>
      <c r="D109" s="194"/>
      <c r="E109" s="194"/>
      <c r="F109" s="215" t="s">
        <v>447</v>
      </c>
      <c r="G109" s="194"/>
      <c r="H109" s="194" t="s">
        <v>487</v>
      </c>
      <c r="I109" s="194" t="s">
        <v>457</v>
      </c>
      <c r="J109" s="194"/>
      <c r="K109" s="206"/>
    </row>
    <row r="110" spans="2:11" s="1" customFormat="1" ht="15" customHeight="1">
      <c r="B110" s="217"/>
      <c r="C110" s="194" t="s">
        <v>466</v>
      </c>
      <c r="D110" s="194"/>
      <c r="E110" s="194"/>
      <c r="F110" s="215" t="s">
        <v>453</v>
      </c>
      <c r="G110" s="194"/>
      <c r="H110" s="194" t="s">
        <v>487</v>
      </c>
      <c r="I110" s="194" t="s">
        <v>449</v>
      </c>
      <c r="J110" s="194">
        <v>50</v>
      </c>
      <c r="K110" s="206"/>
    </row>
    <row r="111" spans="2:11" s="1" customFormat="1" ht="15" customHeight="1">
      <c r="B111" s="217"/>
      <c r="C111" s="194" t="s">
        <v>474</v>
      </c>
      <c r="D111" s="194"/>
      <c r="E111" s="194"/>
      <c r="F111" s="215" t="s">
        <v>453</v>
      </c>
      <c r="G111" s="194"/>
      <c r="H111" s="194" t="s">
        <v>487</v>
      </c>
      <c r="I111" s="194" t="s">
        <v>449</v>
      </c>
      <c r="J111" s="194">
        <v>50</v>
      </c>
      <c r="K111" s="206"/>
    </row>
    <row r="112" spans="2:11" s="1" customFormat="1" ht="15" customHeight="1">
      <c r="B112" s="217"/>
      <c r="C112" s="194" t="s">
        <v>472</v>
      </c>
      <c r="D112" s="194"/>
      <c r="E112" s="194"/>
      <c r="F112" s="215" t="s">
        <v>453</v>
      </c>
      <c r="G112" s="194"/>
      <c r="H112" s="194" t="s">
        <v>487</v>
      </c>
      <c r="I112" s="194" t="s">
        <v>449</v>
      </c>
      <c r="J112" s="194">
        <v>50</v>
      </c>
      <c r="K112" s="206"/>
    </row>
    <row r="113" spans="2:11" s="1" customFormat="1" ht="15" customHeight="1">
      <c r="B113" s="217"/>
      <c r="C113" s="194" t="s">
        <v>51</v>
      </c>
      <c r="D113" s="194"/>
      <c r="E113" s="194"/>
      <c r="F113" s="215" t="s">
        <v>447</v>
      </c>
      <c r="G113" s="194"/>
      <c r="H113" s="194" t="s">
        <v>488</v>
      </c>
      <c r="I113" s="194" t="s">
        <v>449</v>
      </c>
      <c r="J113" s="194">
        <v>20</v>
      </c>
      <c r="K113" s="206"/>
    </row>
    <row r="114" spans="2:11" s="1" customFormat="1" ht="15" customHeight="1">
      <c r="B114" s="217"/>
      <c r="C114" s="194" t="s">
        <v>489</v>
      </c>
      <c r="D114" s="194"/>
      <c r="E114" s="194"/>
      <c r="F114" s="215" t="s">
        <v>447</v>
      </c>
      <c r="G114" s="194"/>
      <c r="H114" s="194" t="s">
        <v>490</v>
      </c>
      <c r="I114" s="194" t="s">
        <v>449</v>
      </c>
      <c r="J114" s="194">
        <v>120</v>
      </c>
      <c r="K114" s="206"/>
    </row>
    <row r="115" spans="2:11" s="1" customFormat="1" ht="15" customHeight="1">
      <c r="B115" s="217"/>
      <c r="C115" s="194" t="s">
        <v>36</v>
      </c>
      <c r="D115" s="194"/>
      <c r="E115" s="194"/>
      <c r="F115" s="215" t="s">
        <v>447</v>
      </c>
      <c r="G115" s="194"/>
      <c r="H115" s="194" t="s">
        <v>491</v>
      </c>
      <c r="I115" s="194" t="s">
        <v>482</v>
      </c>
      <c r="J115" s="194"/>
      <c r="K115" s="206"/>
    </row>
    <row r="116" spans="2:11" s="1" customFormat="1" ht="15" customHeight="1">
      <c r="B116" s="217"/>
      <c r="C116" s="194" t="s">
        <v>46</v>
      </c>
      <c r="D116" s="194"/>
      <c r="E116" s="194"/>
      <c r="F116" s="215" t="s">
        <v>447</v>
      </c>
      <c r="G116" s="194"/>
      <c r="H116" s="194" t="s">
        <v>492</v>
      </c>
      <c r="I116" s="194" t="s">
        <v>482</v>
      </c>
      <c r="J116" s="194"/>
      <c r="K116" s="206"/>
    </row>
    <row r="117" spans="2:11" s="1" customFormat="1" ht="15" customHeight="1">
      <c r="B117" s="217"/>
      <c r="C117" s="194" t="s">
        <v>55</v>
      </c>
      <c r="D117" s="194"/>
      <c r="E117" s="194"/>
      <c r="F117" s="215" t="s">
        <v>447</v>
      </c>
      <c r="G117" s="194"/>
      <c r="H117" s="194" t="s">
        <v>493</v>
      </c>
      <c r="I117" s="194" t="s">
        <v>494</v>
      </c>
      <c r="J117" s="194"/>
      <c r="K117" s="206"/>
    </row>
    <row r="118" spans="2:11" s="1" customFormat="1" ht="15" customHeight="1">
      <c r="B118" s="220"/>
      <c r="C118" s="226"/>
      <c r="D118" s="226"/>
      <c r="E118" s="226"/>
      <c r="F118" s="226"/>
      <c r="G118" s="226"/>
      <c r="H118" s="226"/>
      <c r="I118" s="226"/>
      <c r="J118" s="226"/>
      <c r="K118" s="222"/>
    </row>
    <row r="119" spans="2:11" s="1" customFormat="1" ht="18.75" customHeight="1">
      <c r="B119" s="227"/>
      <c r="C119" s="228"/>
      <c r="D119" s="228"/>
      <c r="E119" s="228"/>
      <c r="F119" s="229"/>
      <c r="G119" s="228"/>
      <c r="H119" s="228"/>
      <c r="I119" s="228"/>
      <c r="J119" s="228"/>
      <c r="K119" s="227"/>
    </row>
    <row r="120" spans="2:11" s="1" customFormat="1" ht="18.75" customHeight="1">
      <c r="B120" s="201"/>
      <c r="C120" s="201"/>
      <c r="D120" s="201"/>
      <c r="E120" s="201"/>
      <c r="F120" s="201"/>
      <c r="G120" s="201"/>
      <c r="H120" s="201"/>
      <c r="I120" s="201"/>
      <c r="J120" s="201"/>
      <c r="K120" s="201"/>
    </row>
    <row r="121" spans="2:11" s="1" customFormat="1" ht="7.5" customHeight="1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pans="2:11" s="1" customFormat="1" ht="45" customHeight="1">
      <c r="B122" s="233"/>
      <c r="C122" s="306" t="s">
        <v>495</v>
      </c>
      <c r="D122" s="306"/>
      <c r="E122" s="306"/>
      <c r="F122" s="306"/>
      <c r="G122" s="306"/>
      <c r="H122" s="306"/>
      <c r="I122" s="306"/>
      <c r="J122" s="306"/>
      <c r="K122" s="234"/>
    </row>
    <row r="123" spans="2:11" s="1" customFormat="1" ht="17.25" customHeight="1">
      <c r="B123" s="235"/>
      <c r="C123" s="207" t="s">
        <v>441</v>
      </c>
      <c r="D123" s="207"/>
      <c r="E123" s="207"/>
      <c r="F123" s="207" t="s">
        <v>442</v>
      </c>
      <c r="G123" s="208"/>
      <c r="H123" s="207" t="s">
        <v>52</v>
      </c>
      <c r="I123" s="207" t="s">
        <v>55</v>
      </c>
      <c r="J123" s="207" t="s">
        <v>443</v>
      </c>
      <c r="K123" s="236"/>
    </row>
    <row r="124" spans="2:11" s="1" customFormat="1" ht="17.25" customHeight="1">
      <c r="B124" s="235"/>
      <c r="C124" s="209" t="s">
        <v>444</v>
      </c>
      <c r="D124" s="209"/>
      <c r="E124" s="209"/>
      <c r="F124" s="210" t="s">
        <v>445</v>
      </c>
      <c r="G124" s="211"/>
      <c r="H124" s="209"/>
      <c r="I124" s="209"/>
      <c r="J124" s="209" t="s">
        <v>446</v>
      </c>
      <c r="K124" s="236"/>
    </row>
    <row r="125" spans="2:11" s="1" customFormat="1" ht="5.25" customHeight="1">
      <c r="B125" s="237"/>
      <c r="C125" s="212"/>
      <c r="D125" s="212"/>
      <c r="E125" s="212"/>
      <c r="F125" s="212"/>
      <c r="G125" s="238"/>
      <c r="H125" s="212"/>
      <c r="I125" s="212"/>
      <c r="J125" s="212"/>
      <c r="K125" s="239"/>
    </row>
    <row r="126" spans="2:11" s="1" customFormat="1" ht="15" customHeight="1">
      <c r="B126" s="237"/>
      <c r="C126" s="194" t="s">
        <v>450</v>
      </c>
      <c r="D126" s="214"/>
      <c r="E126" s="214"/>
      <c r="F126" s="215" t="s">
        <v>447</v>
      </c>
      <c r="G126" s="194"/>
      <c r="H126" s="194" t="s">
        <v>487</v>
      </c>
      <c r="I126" s="194" t="s">
        <v>449</v>
      </c>
      <c r="J126" s="194">
        <v>120</v>
      </c>
      <c r="K126" s="240"/>
    </row>
    <row r="127" spans="2:11" s="1" customFormat="1" ht="15" customHeight="1">
      <c r="B127" s="237"/>
      <c r="C127" s="194" t="s">
        <v>496</v>
      </c>
      <c r="D127" s="194"/>
      <c r="E127" s="194"/>
      <c r="F127" s="215" t="s">
        <v>447</v>
      </c>
      <c r="G127" s="194"/>
      <c r="H127" s="194" t="s">
        <v>497</v>
      </c>
      <c r="I127" s="194" t="s">
        <v>449</v>
      </c>
      <c r="J127" s="194" t="s">
        <v>498</v>
      </c>
      <c r="K127" s="240"/>
    </row>
    <row r="128" spans="2:11" s="1" customFormat="1" ht="15" customHeight="1">
      <c r="B128" s="237"/>
      <c r="C128" s="194" t="s">
        <v>395</v>
      </c>
      <c r="D128" s="194"/>
      <c r="E128" s="194"/>
      <c r="F128" s="215" t="s">
        <v>447</v>
      </c>
      <c r="G128" s="194"/>
      <c r="H128" s="194" t="s">
        <v>499</v>
      </c>
      <c r="I128" s="194" t="s">
        <v>449</v>
      </c>
      <c r="J128" s="194" t="s">
        <v>498</v>
      </c>
      <c r="K128" s="240"/>
    </row>
    <row r="129" spans="2:11" s="1" customFormat="1" ht="15" customHeight="1">
      <c r="B129" s="237"/>
      <c r="C129" s="194" t="s">
        <v>458</v>
      </c>
      <c r="D129" s="194"/>
      <c r="E129" s="194"/>
      <c r="F129" s="215" t="s">
        <v>453</v>
      </c>
      <c r="G129" s="194"/>
      <c r="H129" s="194" t="s">
        <v>459</v>
      </c>
      <c r="I129" s="194" t="s">
        <v>449</v>
      </c>
      <c r="J129" s="194">
        <v>15</v>
      </c>
      <c r="K129" s="240"/>
    </row>
    <row r="130" spans="2:11" s="1" customFormat="1" ht="15" customHeight="1">
      <c r="B130" s="237"/>
      <c r="C130" s="218" t="s">
        <v>460</v>
      </c>
      <c r="D130" s="218"/>
      <c r="E130" s="218"/>
      <c r="F130" s="219" t="s">
        <v>453</v>
      </c>
      <c r="G130" s="218"/>
      <c r="H130" s="218" t="s">
        <v>461</v>
      </c>
      <c r="I130" s="218" t="s">
        <v>449</v>
      </c>
      <c r="J130" s="218">
        <v>15</v>
      </c>
      <c r="K130" s="240"/>
    </row>
    <row r="131" spans="2:11" s="1" customFormat="1" ht="15" customHeight="1">
      <c r="B131" s="237"/>
      <c r="C131" s="218" t="s">
        <v>462</v>
      </c>
      <c r="D131" s="218"/>
      <c r="E131" s="218"/>
      <c r="F131" s="219" t="s">
        <v>453</v>
      </c>
      <c r="G131" s="218"/>
      <c r="H131" s="218" t="s">
        <v>463</v>
      </c>
      <c r="I131" s="218" t="s">
        <v>449</v>
      </c>
      <c r="J131" s="218">
        <v>20</v>
      </c>
      <c r="K131" s="240"/>
    </row>
    <row r="132" spans="2:11" s="1" customFormat="1" ht="15" customHeight="1">
      <c r="B132" s="237"/>
      <c r="C132" s="218" t="s">
        <v>464</v>
      </c>
      <c r="D132" s="218"/>
      <c r="E132" s="218"/>
      <c r="F132" s="219" t="s">
        <v>453</v>
      </c>
      <c r="G132" s="218"/>
      <c r="H132" s="218" t="s">
        <v>465</v>
      </c>
      <c r="I132" s="218" t="s">
        <v>449</v>
      </c>
      <c r="J132" s="218">
        <v>20</v>
      </c>
      <c r="K132" s="240"/>
    </row>
    <row r="133" spans="2:11" s="1" customFormat="1" ht="15" customHeight="1">
      <c r="B133" s="237"/>
      <c r="C133" s="194" t="s">
        <v>452</v>
      </c>
      <c r="D133" s="194"/>
      <c r="E133" s="194"/>
      <c r="F133" s="215" t="s">
        <v>453</v>
      </c>
      <c r="G133" s="194"/>
      <c r="H133" s="194" t="s">
        <v>487</v>
      </c>
      <c r="I133" s="194" t="s">
        <v>449</v>
      </c>
      <c r="J133" s="194">
        <v>50</v>
      </c>
      <c r="K133" s="240"/>
    </row>
    <row r="134" spans="2:11" s="1" customFormat="1" ht="15" customHeight="1">
      <c r="B134" s="237"/>
      <c r="C134" s="194" t="s">
        <v>466</v>
      </c>
      <c r="D134" s="194"/>
      <c r="E134" s="194"/>
      <c r="F134" s="215" t="s">
        <v>453</v>
      </c>
      <c r="G134" s="194"/>
      <c r="H134" s="194" t="s">
        <v>487</v>
      </c>
      <c r="I134" s="194" t="s">
        <v>449</v>
      </c>
      <c r="J134" s="194">
        <v>50</v>
      </c>
      <c r="K134" s="240"/>
    </row>
    <row r="135" spans="2:11" s="1" customFormat="1" ht="15" customHeight="1">
      <c r="B135" s="237"/>
      <c r="C135" s="194" t="s">
        <v>472</v>
      </c>
      <c r="D135" s="194"/>
      <c r="E135" s="194"/>
      <c r="F135" s="215" t="s">
        <v>453</v>
      </c>
      <c r="G135" s="194"/>
      <c r="H135" s="194" t="s">
        <v>487</v>
      </c>
      <c r="I135" s="194" t="s">
        <v>449</v>
      </c>
      <c r="J135" s="194">
        <v>50</v>
      </c>
      <c r="K135" s="240"/>
    </row>
    <row r="136" spans="2:11" s="1" customFormat="1" ht="15" customHeight="1">
      <c r="B136" s="237"/>
      <c r="C136" s="194" t="s">
        <v>474</v>
      </c>
      <c r="D136" s="194"/>
      <c r="E136" s="194"/>
      <c r="F136" s="215" t="s">
        <v>453</v>
      </c>
      <c r="G136" s="194"/>
      <c r="H136" s="194" t="s">
        <v>487</v>
      </c>
      <c r="I136" s="194" t="s">
        <v>449</v>
      </c>
      <c r="J136" s="194">
        <v>50</v>
      </c>
      <c r="K136" s="240"/>
    </row>
    <row r="137" spans="2:11" s="1" customFormat="1" ht="15" customHeight="1">
      <c r="B137" s="237"/>
      <c r="C137" s="194" t="s">
        <v>475</v>
      </c>
      <c r="D137" s="194"/>
      <c r="E137" s="194"/>
      <c r="F137" s="215" t="s">
        <v>453</v>
      </c>
      <c r="G137" s="194"/>
      <c r="H137" s="194" t="s">
        <v>500</v>
      </c>
      <c r="I137" s="194" t="s">
        <v>449</v>
      </c>
      <c r="J137" s="194">
        <v>255</v>
      </c>
      <c r="K137" s="240"/>
    </row>
    <row r="138" spans="2:11" s="1" customFormat="1" ht="15" customHeight="1">
      <c r="B138" s="237"/>
      <c r="C138" s="194" t="s">
        <v>477</v>
      </c>
      <c r="D138" s="194"/>
      <c r="E138" s="194"/>
      <c r="F138" s="215" t="s">
        <v>447</v>
      </c>
      <c r="G138" s="194"/>
      <c r="H138" s="194" t="s">
        <v>501</v>
      </c>
      <c r="I138" s="194" t="s">
        <v>479</v>
      </c>
      <c r="J138" s="194"/>
      <c r="K138" s="240"/>
    </row>
    <row r="139" spans="2:11" s="1" customFormat="1" ht="15" customHeight="1">
      <c r="B139" s="237"/>
      <c r="C139" s="194" t="s">
        <v>480</v>
      </c>
      <c r="D139" s="194"/>
      <c r="E139" s="194"/>
      <c r="F139" s="215" t="s">
        <v>447</v>
      </c>
      <c r="G139" s="194"/>
      <c r="H139" s="194" t="s">
        <v>502</v>
      </c>
      <c r="I139" s="194" t="s">
        <v>482</v>
      </c>
      <c r="J139" s="194"/>
      <c r="K139" s="240"/>
    </row>
    <row r="140" spans="2:11" s="1" customFormat="1" ht="15" customHeight="1">
      <c r="B140" s="237"/>
      <c r="C140" s="194" t="s">
        <v>483</v>
      </c>
      <c r="D140" s="194"/>
      <c r="E140" s="194"/>
      <c r="F140" s="215" t="s">
        <v>447</v>
      </c>
      <c r="G140" s="194"/>
      <c r="H140" s="194" t="s">
        <v>483</v>
      </c>
      <c r="I140" s="194" t="s">
        <v>482</v>
      </c>
      <c r="J140" s="194"/>
      <c r="K140" s="240"/>
    </row>
    <row r="141" spans="2:11" s="1" customFormat="1" ht="15" customHeight="1">
      <c r="B141" s="237"/>
      <c r="C141" s="194" t="s">
        <v>36</v>
      </c>
      <c r="D141" s="194"/>
      <c r="E141" s="194"/>
      <c r="F141" s="215" t="s">
        <v>447</v>
      </c>
      <c r="G141" s="194"/>
      <c r="H141" s="194" t="s">
        <v>503</v>
      </c>
      <c r="I141" s="194" t="s">
        <v>482</v>
      </c>
      <c r="J141" s="194"/>
      <c r="K141" s="240"/>
    </row>
    <row r="142" spans="2:11" s="1" customFormat="1" ht="15" customHeight="1">
      <c r="B142" s="237"/>
      <c r="C142" s="194" t="s">
        <v>504</v>
      </c>
      <c r="D142" s="194"/>
      <c r="E142" s="194"/>
      <c r="F142" s="215" t="s">
        <v>447</v>
      </c>
      <c r="G142" s="194"/>
      <c r="H142" s="194" t="s">
        <v>505</v>
      </c>
      <c r="I142" s="194" t="s">
        <v>482</v>
      </c>
      <c r="J142" s="194"/>
      <c r="K142" s="240"/>
    </row>
    <row r="143" spans="2:11" s="1" customFormat="1" ht="15" customHeight="1">
      <c r="B143" s="241"/>
      <c r="C143" s="242"/>
      <c r="D143" s="242"/>
      <c r="E143" s="242"/>
      <c r="F143" s="242"/>
      <c r="G143" s="242"/>
      <c r="H143" s="242"/>
      <c r="I143" s="242"/>
      <c r="J143" s="242"/>
      <c r="K143" s="243"/>
    </row>
    <row r="144" spans="2:11" s="1" customFormat="1" ht="18.75" customHeight="1">
      <c r="B144" s="228"/>
      <c r="C144" s="228"/>
      <c r="D144" s="228"/>
      <c r="E144" s="228"/>
      <c r="F144" s="229"/>
      <c r="G144" s="228"/>
      <c r="H144" s="228"/>
      <c r="I144" s="228"/>
      <c r="J144" s="228"/>
      <c r="K144" s="228"/>
    </row>
    <row r="145" spans="2:11" s="1" customFormat="1" ht="18.75" customHeight="1">
      <c r="B145" s="201"/>
      <c r="C145" s="201"/>
      <c r="D145" s="201"/>
      <c r="E145" s="201"/>
      <c r="F145" s="201"/>
      <c r="G145" s="201"/>
      <c r="H145" s="201"/>
      <c r="I145" s="201"/>
      <c r="J145" s="201"/>
      <c r="K145" s="201"/>
    </row>
    <row r="146" spans="2:11" s="1" customFormat="1" ht="7.5" customHeight="1">
      <c r="B146" s="202"/>
      <c r="C146" s="203"/>
      <c r="D146" s="203"/>
      <c r="E146" s="203"/>
      <c r="F146" s="203"/>
      <c r="G146" s="203"/>
      <c r="H146" s="203"/>
      <c r="I146" s="203"/>
      <c r="J146" s="203"/>
      <c r="K146" s="204"/>
    </row>
    <row r="147" spans="2:11" s="1" customFormat="1" ht="45" customHeight="1">
      <c r="B147" s="205"/>
      <c r="C147" s="305" t="s">
        <v>506</v>
      </c>
      <c r="D147" s="305"/>
      <c r="E147" s="305"/>
      <c r="F147" s="305"/>
      <c r="G147" s="305"/>
      <c r="H147" s="305"/>
      <c r="I147" s="305"/>
      <c r="J147" s="305"/>
      <c r="K147" s="206"/>
    </row>
    <row r="148" spans="2:11" s="1" customFormat="1" ht="17.25" customHeight="1">
      <c r="B148" s="205"/>
      <c r="C148" s="207" t="s">
        <v>441</v>
      </c>
      <c r="D148" s="207"/>
      <c r="E148" s="207"/>
      <c r="F148" s="207" t="s">
        <v>442</v>
      </c>
      <c r="G148" s="208"/>
      <c r="H148" s="207" t="s">
        <v>52</v>
      </c>
      <c r="I148" s="207" t="s">
        <v>55</v>
      </c>
      <c r="J148" s="207" t="s">
        <v>443</v>
      </c>
      <c r="K148" s="206"/>
    </row>
    <row r="149" spans="2:11" s="1" customFormat="1" ht="17.25" customHeight="1">
      <c r="B149" s="205"/>
      <c r="C149" s="209" t="s">
        <v>444</v>
      </c>
      <c r="D149" s="209"/>
      <c r="E149" s="209"/>
      <c r="F149" s="210" t="s">
        <v>445</v>
      </c>
      <c r="G149" s="211"/>
      <c r="H149" s="209"/>
      <c r="I149" s="209"/>
      <c r="J149" s="209" t="s">
        <v>446</v>
      </c>
      <c r="K149" s="206"/>
    </row>
    <row r="150" spans="2:11" s="1" customFormat="1" ht="5.25" customHeight="1">
      <c r="B150" s="217"/>
      <c r="C150" s="212"/>
      <c r="D150" s="212"/>
      <c r="E150" s="212"/>
      <c r="F150" s="212"/>
      <c r="G150" s="213"/>
      <c r="H150" s="212"/>
      <c r="I150" s="212"/>
      <c r="J150" s="212"/>
      <c r="K150" s="240"/>
    </row>
    <row r="151" spans="2:11" s="1" customFormat="1" ht="15" customHeight="1">
      <c r="B151" s="217"/>
      <c r="C151" s="244" t="s">
        <v>450</v>
      </c>
      <c r="D151" s="194"/>
      <c r="E151" s="194"/>
      <c r="F151" s="245" t="s">
        <v>447</v>
      </c>
      <c r="G151" s="194"/>
      <c r="H151" s="244" t="s">
        <v>487</v>
      </c>
      <c r="I151" s="244" t="s">
        <v>449</v>
      </c>
      <c r="J151" s="244">
        <v>120</v>
      </c>
      <c r="K151" s="240"/>
    </row>
    <row r="152" spans="2:11" s="1" customFormat="1" ht="15" customHeight="1">
      <c r="B152" s="217"/>
      <c r="C152" s="244" t="s">
        <v>496</v>
      </c>
      <c r="D152" s="194"/>
      <c r="E152" s="194"/>
      <c r="F152" s="245" t="s">
        <v>447</v>
      </c>
      <c r="G152" s="194"/>
      <c r="H152" s="244" t="s">
        <v>507</v>
      </c>
      <c r="I152" s="244" t="s">
        <v>449</v>
      </c>
      <c r="J152" s="244" t="s">
        <v>498</v>
      </c>
      <c r="K152" s="240"/>
    </row>
    <row r="153" spans="2:11" s="1" customFormat="1" ht="15" customHeight="1">
      <c r="B153" s="217"/>
      <c r="C153" s="244" t="s">
        <v>395</v>
      </c>
      <c r="D153" s="194"/>
      <c r="E153" s="194"/>
      <c r="F153" s="245" t="s">
        <v>447</v>
      </c>
      <c r="G153" s="194"/>
      <c r="H153" s="244" t="s">
        <v>508</v>
      </c>
      <c r="I153" s="244" t="s">
        <v>449</v>
      </c>
      <c r="J153" s="244" t="s">
        <v>498</v>
      </c>
      <c r="K153" s="240"/>
    </row>
    <row r="154" spans="2:11" s="1" customFormat="1" ht="15" customHeight="1">
      <c r="B154" s="217"/>
      <c r="C154" s="244" t="s">
        <v>452</v>
      </c>
      <c r="D154" s="194"/>
      <c r="E154" s="194"/>
      <c r="F154" s="245" t="s">
        <v>453</v>
      </c>
      <c r="G154" s="194"/>
      <c r="H154" s="244" t="s">
        <v>487</v>
      </c>
      <c r="I154" s="244" t="s">
        <v>449</v>
      </c>
      <c r="J154" s="244">
        <v>50</v>
      </c>
      <c r="K154" s="240"/>
    </row>
    <row r="155" spans="2:11" s="1" customFormat="1" ht="15" customHeight="1">
      <c r="B155" s="217"/>
      <c r="C155" s="244" t="s">
        <v>455</v>
      </c>
      <c r="D155" s="194"/>
      <c r="E155" s="194"/>
      <c r="F155" s="245" t="s">
        <v>447</v>
      </c>
      <c r="G155" s="194"/>
      <c r="H155" s="244" t="s">
        <v>487</v>
      </c>
      <c r="I155" s="244" t="s">
        <v>457</v>
      </c>
      <c r="J155" s="244"/>
      <c r="K155" s="240"/>
    </row>
    <row r="156" spans="2:11" s="1" customFormat="1" ht="15" customHeight="1">
      <c r="B156" s="217"/>
      <c r="C156" s="244" t="s">
        <v>466</v>
      </c>
      <c r="D156" s="194"/>
      <c r="E156" s="194"/>
      <c r="F156" s="245" t="s">
        <v>453</v>
      </c>
      <c r="G156" s="194"/>
      <c r="H156" s="244" t="s">
        <v>487</v>
      </c>
      <c r="I156" s="244" t="s">
        <v>449</v>
      </c>
      <c r="J156" s="244">
        <v>50</v>
      </c>
      <c r="K156" s="240"/>
    </row>
    <row r="157" spans="2:11" s="1" customFormat="1" ht="15" customHeight="1">
      <c r="B157" s="217"/>
      <c r="C157" s="244" t="s">
        <v>474</v>
      </c>
      <c r="D157" s="194"/>
      <c r="E157" s="194"/>
      <c r="F157" s="245" t="s">
        <v>453</v>
      </c>
      <c r="G157" s="194"/>
      <c r="H157" s="244" t="s">
        <v>487</v>
      </c>
      <c r="I157" s="244" t="s">
        <v>449</v>
      </c>
      <c r="J157" s="244">
        <v>50</v>
      </c>
      <c r="K157" s="240"/>
    </row>
    <row r="158" spans="2:11" s="1" customFormat="1" ht="15" customHeight="1">
      <c r="B158" s="217"/>
      <c r="C158" s="244" t="s">
        <v>472</v>
      </c>
      <c r="D158" s="194"/>
      <c r="E158" s="194"/>
      <c r="F158" s="245" t="s">
        <v>453</v>
      </c>
      <c r="G158" s="194"/>
      <c r="H158" s="244" t="s">
        <v>487</v>
      </c>
      <c r="I158" s="244" t="s">
        <v>449</v>
      </c>
      <c r="J158" s="244">
        <v>50</v>
      </c>
      <c r="K158" s="240"/>
    </row>
    <row r="159" spans="2:11" s="1" customFormat="1" ht="15" customHeight="1">
      <c r="B159" s="217"/>
      <c r="C159" s="244" t="s">
        <v>88</v>
      </c>
      <c r="D159" s="194"/>
      <c r="E159" s="194"/>
      <c r="F159" s="245" t="s">
        <v>447</v>
      </c>
      <c r="G159" s="194"/>
      <c r="H159" s="244" t="s">
        <v>509</v>
      </c>
      <c r="I159" s="244" t="s">
        <v>449</v>
      </c>
      <c r="J159" s="244" t="s">
        <v>510</v>
      </c>
      <c r="K159" s="240"/>
    </row>
    <row r="160" spans="2:11" s="1" customFormat="1" ht="15" customHeight="1">
      <c r="B160" s="217"/>
      <c r="C160" s="244" t="s">
        <v>511</v>
      </c>
      <c r="D160" s="194"/>
      <c r="E160" s="194"/>
      <c r="F160" s="245" t="s">
        <v>447</v>
      </c>
      <c r="G160" s="194"/>
      <c r="H160" s="244" t="s">
        <v>512</v>
      </c>
      <c r="I160" s="244" t="s">
        <v>482</v>
      </c>
      <c r="J160" s="244"/>
      <c r="K160" s="240"/>
    </row>
    <row r="161" spans="2:11" s="1" customFormat="1" ht="15" customHeight="1">
      <c r="B161" s="246"/>
      <c r="C161" s="226"/>
      <c r="D161" s="226"/>
      <c r="E161" s="226"/>
      <c r="F161" s="226"/>
      <c r="G161" s="226"/>
      <c r="H161" s="226"/>
      <c r="I161" s="226"/>
      <c r="J161" s="226"/>
      <c r="K161" s="247"/>
    </row>
    <row r="162" spans="2:11" s="1" customFormat="1" ht="18.75" customHeight="1">
      <c r="B162" s="228"/>
      <c r="C162" s="238"/>
      <c r="D162" s="238"/>
      <c r="E162" s="238"/>
      <c r="F162" s="248"/>
      <c r="G162" s="238"/>
      <c r="H162" s="238"/>
      <c r="I162" s="238"/>
      <c r="J162" s="238"/>
      <c r="K162" s="228"/>
    </row>
    <row r="163" spans="2:11" s="1" customFormat="1" ht="18.75" customHeight="1">
      <c r="B163" s="201"/>
      <c r="C163" s="201"/>
      <c r="D163" s="201"/>
      <c r="E163" s="201"/>
      <c r="F163" s="201"/>
      <c r="G163" s="201"/>
      <c r="H163" s="201"/>
      <c r="I163" s="201"/>
      <c r="J163" s="201"/>
      <c r="K163" s="201"/>
    </row>
    <row r="164" spans="2:11" s="1" customFormat="1" ht="7.5" customHeight="1">
      <c r="B164" s="183"/>
      <c r="C164" s="184"/>
      <c r="D164" s="184"/>
      <c r="E164" s="184"/>
      <c r="F164" s="184"/>
      <c r="G164" s="184"/>
      <c r="H164" s="184"/>
      <c r="I164" s="184"/>
      <c r="J164" s="184"/>
      <c r="K164" s="185"/>
    </row>
    <row r="165" spans="2:11" s="1" customFormat="1" ht="45" customHeight="1">
      <c r="B165" s="186"/>
      <c r="C165" s="306" t="s">
        <v>513</v>
      </c>
      <c r="D165" s="306"/>
      <c r="E165" s="306"/>
      <c r="F165" s="306"/>
      <c r="G165" s="306"/>
      <c r="H165" s="306"/>
      <c r="I165" s="306"/>
      <c r="J165" s="306"/>
      <c r="K165" s="187"/>
    </row>
    <row r="166" spans="2:11" s="1" customFormat="1" ht="17.25" customHeight="1">
      <c r="B166" s="186"/>
      <c r="C166" s="207" t="s">
        <v>441</v>
      </c>
      <c r="D166" s="207"/>
      <c r="E166" s="207"/>
      <c r="F166" s="207" t="s">
        <v>442</v>
      </c>
      <c r="G166" s="249"/>
      <c r="H166" s="250" t="s">
        <v>52</v>
      </c>
      <c r="I166" s="250" t="s">
        <v>55</v>
      </c>
      <c r="J166" s="207" t="s">
        <v>443</v>
      </c>
      <c r="K166" s="187"/>
    </row>
    <row r="167" spans="2:11" s="1" customFormat="1" ht="17.25" customHeight="1">
      <c r="B167" s="188"/>
      <c r="C167" s="209" t="s">
        <v>444</v>
      </c>
      <c r="D167" s="209"/>
      <c r="E167" s="209"/>
      <c r="F167" s="210" t="s">
        <v>445</v>
      </c>
      <c r="G167" s="251"/>
      <c r="H167" s="252"/>
      <c r="I167" s="252"/>
      <c r="J167" s="209" t="s">
        <v>446</v>
      </c>
      <c r="K167" s="189"/>
    </row>
    <row r="168" spans="2:11" s="1" customFormat="1" ht="5.25" customHeight="1">
      <c r="B168" s="217"/>
      <c r="C168" s="212"/>
      <c r="D168" s="212"/>
      <c r="E168" s="212"/>
      <c r="F168" s="212"/>
      <c r="G168" s="213"/>
      <c r="H168" s="212"/>
      <c r="I168" s="212"/>
      <c r="J168" s="212"/>
      <c r="K168" s="240"/>
    </row>
    <row r="169" spans="2:11" s="1" customFormat="1" ht="15" customHeight="1">
      <c r="B169" s="217"/>
      <c r="C169" s="194" t="s">
        <v>450</v>
      </c>
      <c r="D169" s="194"/>
      <c r="E169" s="194"/>
      <c r="F169" s="215" t="s">
        <v>447</v>
      </c>
      <c r="G169" s="194"/>
      <c r="H169" s="194" t="s">
        <v>487</v>
      </c>
      <c r="I169" s="194" t="s">
        <v>449</v>
      </c>
      <c r="J169" s="194">
        <v>120</v>
      </c>
      <c r="K169" s="240"/>
    </row>
    <row r="170" spans="2:11" s="1" customFormat="1" ht="15" customHeight="1">
      <c r="B170" s="217"/>
      <c r="C170" s="194" t="s">
        <v>496</v>
      </c>
      <c r="D170" s="194"/>
      <c r="E170" s="194"/>
      <c r="F170" s="215" t="s">
        <v>447</v>
      </c>
      <c r="G170" s="194"/>
      <c r="H170" s="194" t="s">
        <v>497</v>
      </c>
      <c r="I170" s="194" t="s">
        <v>449</v>
      </c>
      <c r="J170" s="194" t="s">
        <v>498</v>
      </c>
      <c r="K170" s="240"/>
    </row>
    <row r="171" spans="2:11" s="1" customFormat="1" ht="15" customHeight="1">
      <c r="B171" s="217"/>
      <c r="C171" s="194" t="s">
        <v>395</v>
      </c>
      <c r="D171" s="194"/>
      <c r="E171" s="194"/>
      <c r="F171" s="215" t="s">
        <v>447</v>
      </c>
      <c r="G171" s="194"/>
      <c r="H171" s="194" t="s">
        <v>514</v>
      </c>
      <c r="I171" s="194" t="s">
        <v>449</v>
      </c>
      <c r="J171" s="194" t="s">
        <v>498</v>
      </c>
      <c r="K171" s="240"/>
    </row>
    <row r="172" spans="2:11" s="1" customFormat="1" ht="15" customHeight="1">
      <c r="B172" s="217"/>
      <c r="C172" s="194" t="s">
        <v>452</v>
      </c>
      <c r="D172" s="194"/>
      <c r="E172" s="194"/>
      <c r="F172" s="215" t="s">
        <v>453</v>
      </c>
      <c r="G172" s="194"/>
      <c r="H172" s="194" t="s">
        <v>514</v>
      </c>
      <c r="I172" s="194" t="s">
        <v>449</v>
      </c>
      <c r="J172" s="194">
        <v>50</v>
      </c>
      <c r="K172" s="240"/>
    </row>
    <row r="173" spans="2:11" s="1" customFormat="1" ht="15" customHeight="1">
      <c r="B173" s="217"/>
      <c r="C173" s="194" t="s">
        <v>455</v>
      </c>
      <c r="D173" s="194"/>
      <c r="E173" s="194"/>
      <c r="F173" s="215" t="s">
        <v>447</v>
      </c>
      <c r="G173" s="194"/>
      <c r="H173" s="194" t="s">
        <v>514</v>
      </c>
      <c r="I173" s="194" t="s">
        <v>457</v>
      </c>
      <c r="J173" s="194"/>
      <c r="K173" s="240"/>
    </row>
    <row r="174" spans="2:11" s="1" customFormat="1" ht="15" customHeight="1">
      <c r="B174" s="217"/>
      <c r="C174" s="194" t="s">
        <v>466</v>
      </c>
      <c r="D174" s="194"/>
      <c r="E174" s="194"/>
      <c r="F174" s="215" t="s">
        <v>453</v>
      </c>
      <c r="G174" s="194"/>
      <c r="H174" s="194" t="s">
        <v>514</v>
      </c>
      <c r="I174" s="194" t="s">
        <v>449</v>
      </c>
      <c r="J174" s="194">
        <v>50</v>
      </c>
      <c r="K174" s="240"/>
    </row>
    <row r="175" spans="2:11" s="1" customFormat="1" ht="15" customHeight="1">
      <c r="B175" s="217"/>
      <c r="C175" s="194" t="s">
        <v>474</v>
      </c>
      <c r="D175" s="194"/>
      <c r="E175" s="194"/>
      <c r="F175" s="215" t="s">
        <v>453</v>
      </c>
      <c r="G175" s="194"/>
      <c r="H175" s="194" t="s">
        <v>514</v>
      </c>
      <c r="I175" s="194" t="s">
        <v>449</v>
      </c>
      <c r="J175" s="194">
        <v>50</v>
      </c>
      <c r="K175" s="240"/>
    </row>
    <row r="176" spans="2:11" s="1" customFormat="1" ht="15" customHeight="1">
      <c r="B176" s="217"/>
      <c r="C176" s="194" t="s">
        <v>472</v>
      </c>
      <c r="D176" s="194"/>
      <c r="E176" s="194"/>
      <c r="F176" s="215" t="s">
        <v>453</v>
      </c>
      <c r="G176" s="194"/>
      <c r="H176" s="194" t="s">
        <v>514</v>
      </c>
      <c r="I176" s="194" t="s">
        <v>449</v>
      </c>
      <c r="J176" s="194">
        <v>50</v>
      </c>
      <c r="K176" s="240"/>
    </row>
    <row r="177" spans="2:11" s="1" customFormat="1" ht="15" customHeight="1">
      <c r="B177" s="217"/>
      <c r="C177" s="194" t="s">
        <v>101</v>
      </c>
      <c r="D177" s="194"/>
      <c r="E177" s="194"/>
      <c r="F177" s="215" t="s">
        <v>447</v>
      </c>
      <c r="G177" s="194"/>
      <c r="H177" s="194" t="s">
        <v>515</v>
      </c>
      <c r="I177" s="194" t="s">
        <v>516</v>
      </c>
      <c r="J177" s="194"/>
      <c r="K177" s="240"/>
    </row>
    <row r="178" spans="2:11" s="1" customFormat="1" ht="15" customHeight="1">
      <c r="B178" s="217"/>
      <c r="C178" s="194" t="s">
        <v>55</v>
      </c>
      <c r="D178" s="194"/>
      <c r="E178" s="194"/>
      <c r="F178" s="215" t="s">
        <v>447</v>
      </c>
      <c r="G178" s="194"/>
      <c r="H178" s="194" t="s">
        <v>517</v>
      </c>
      <c r="I178" s="194" t="s">
        <v>518</v>
      </c>
      <c r="J178" s="194">
        <v>1</v>
      </c>
      <c r="K178" s="240"/>
    </row>
    <row r="179" spans="2:11" s="1" customFormat="1" ht="15" customHeight="1">
      <c r="B179" s="217"/>
      <c r="C179" s="194" t="s">
        <v>51</v>
      </c>
      <c r="D179" s="194"/>
      <c r="E179" s="194"/>
      <c r="F179" s="215" t="s">
        <v>447</v>
      </c>
      <c r="G179" s="194"/>
      <c r="H179" s="194" t="s">
        <v>519</v>
      </c>
      <c r="I179" s="194" t="s">
        <v>449</v>
      </c>
      <c r="J179" s="194">
        <v>20</v>
      </c>
      <c r="K179" s="240"/>
    </row>
    <row r="180" spans="2:11" s="1" customFormat="1" ht="15" customHeight="1">
      <c r="B180" s="217"/>
      <c r="C180" s="194" t="s">
        <v>52</v>
      </c>
      <c r="D180" s="194"/>
      <c r="E180" s="194"/>
      <c r="F180" s="215" t="s">
        <v>447</v>
      </c>
      <c r="G180" s="194"/>
      <c r="H180" s="194" t="s">
        <v>520</v>
      </c>
      <c r="I180" s="194" t="s">
        <v>449</v>
      </c>
      <c r="J180" s="194">
        <v>255</v>
      </c>
      <c r="K180" s="240"/>
    </row>
    <row r="181" spans="2:11" s="1" customFormat="1" ht="15" customHeight="1">
      <c r="B181" s="217"/>
      <c r="C181" s="194" t="s">
        <v>102</v>
      </c>
      <c r="D181" s="194"/>
      <c r="E181" s="194"/>
      <c r="F181" s="215" t="s">
        <v>447</v>
      </c>
      <c r="G181" s="194"/>
      <c r="H181" s="194" t="s">
        <v>411</v>
      </c>
      <c r="I181" s="194" t="s">
        <v>449</v>
      </c>
      <c r="J181" s="194">
        <v>10</v>
      </c>
      <c r="K181" s="240"/>
    </row>
    <row r="182" spans="2:11" s="1" customFormat="1" ht="15" customHeight="1">
      <c r="B182" s="217"/>
      <c r="C182" s="194" t="s">
        <v>103</v>
      </c>
      <c r="D182" s="194"/>
      <c r="E182" s="194"/>
      <c r="F182" s="215" t="s">
        <v>447</v>
      </c>
      <c r="G182" s="194"/>
      <c r="H182" s="194" t="s">
        <v>521</v>
      </c>
      <c r="I182" s="194" t="s">
        <v>482</v>
      </c>
      <c r="J182" s="194"/>
      <c r="K182" s="240"/>
    </row>
    <row r="183" spans="2:11" s="1" customFormat="1" ht="15" customHeight="1">
      <c r="B183" s="217"/>
      <c r="C183" s="194" t="s">
        <v>522</v>
      </c>
      <c r="D183" s="194"/>
      <c r="E183" s="194"/>
      <c r="F183" s="215" t="s">
        <v>447</v>
      </c>
      <c r="G183" s="194"/>
      <c r="H183" s="194" t="s">
        <v>523</v>
      </c>
      <c r="I183" s="194" t="s">
        <v>482</v>
      </c>
      <c r="J183" s="194"/>
      <c r="K183" s="240"/>
    </row>
    <row r="184" spans="2:11" s="1" customFormat="1" ht="15" customHeight="1">
      <c r="B184" s="217"/>
      <c r="C184" s="194" t="s">
        <v>511</v>
      </c>
      <c r="D184" s="194"/>
      <c r="E184" s="194"/>
      <c r="F184" s="215" t="s">
        <v>447</v>
      </c>
      <c r="G184" s="194"/>
      <c r="H184" s="194" t="s">
        <v>524</v>
      </c>
      <c r="I184" s="194" t="s">
        <v>482</v>
      </c>
      <c r="J184" s="194"/>
      <c r="K184" s="240"/>
    </row>
    <row r="185" spans="2:11" s="1" customFormat="1" ht="15" customHeight="1">
      <c r="B185" s="217"/>
      <c r="C185" s="194" t="s">
        <v>105</v>
      </c>
      <c r="D185" s="194"/>
      <c r="E185" s="194"/>
      <c r="F185" s="215" t="s">
        <v>453</v>
      </c>
      <c r="G185" s="194"/>
      <c r="H185" s="194" t="s">
        <v>525</v>
      </c>
      <c r="I185" s="194" t="s">
        <v>449</v>
      </c>
      <c r="J185" s="194">
        <v>50</v>
      </c>
      <c r="K185" s="240"/>
    </row>
    <row r="186" spans="2:11" s="1" customFormat="1" ht="15" customHeight="1">
      <c r="B186" s="217"/>
      <c r="C186" s="194" t="s">
        <v>526</v>
      </c>
      <c r="D186" s="194"/>
      <c r="E186" s="194"/>
      <c r="F186" s="215" t="s">
        <v>453</v>
      </c>
      <c r="G186" s="194"/>
      <c r="H186" s="194" t="s">
        <v>527</v>
      </c>
      <c r="I186" s="194" t="s">
        <v>528</v>
      </c>
      <c r="J186" s="194"/>
      <c r="K186" s="240"/>
    </row>
    <row r="187" spans="2:11" s="1" customFormat="1" ht="15" customHeight="1">
      <c r="B187" s="217"/>
      <c r="C187" s="194" t="s">
        <v>529</v>
      </c>
      <c r="D187" s="194"/>
      <c r="E187" s="194"/>
      <c r="F187" s="215" t="s">
        <v>453</v>
      </c>
      <c r="G187" s="194"/>
      <c r="H187" s="194" t="s">
        <v>530</v>
      </c>
      <c r="I187" s="194" t="s">
        <v>528</v>
      </c>
      <c r="J187" s="194"/>
      <c r="K187" s="240"/>
    </row>
    <row r="188" spans="2:11" s="1" customFormat="1" ht="15" customHeight="1">
      <c r="B188" s="217"/>
      <c r="C188" s="194" t="s">
        <v>531</v>
      </c>
      <c r="D188" s="194"/>
      <c r="E188" s="194"/>
      <c r="F188" s="215" t="s">
        <v>453</v>
      </c>
      <c r="G188" s="194"/>
      <c r="H188" s="194" t="s">
        <v>532</v>
      </c>
      <c r="I188" s="194" t="s">
        <v>528</v>
      </c>
      <c r="J188" s="194"/>
      <c r="K188" s="240"/>
    </row>
    <row r="189" spans="2:11" s="1" customFormat="1" ht="15" customHeight="1">
      <c r="B189" s="217"/>
      <c r="C189" s="253" t="s">
        <v>533</v>
      </c>
      <c r="D189" s="194"/>
      <c r="E189" s="194"/>
      <c r="F189" s="215" t="s">
        <v>453</v>
      </c>
      <c r="G189" s="194"/>
      <c r="H189" s="194" t="s">
        <v>534</v>
      </c>
      <c r="I189" s="194" t="s">
        <v>535</v>
      </c>
      <c r="J189" s="254" t="s">
        <v>536</v>
      </c>
      <c r="K189" s="240"/>
    </row>
    <row r="190" spans="2:11" s="1" customFormat="1" ht="15" customHeight="1">
      <c r="B190" s="217"/>
      <c r="C190" s="253" t="s">
        <v>40</v>
      </c>
      <c r="D190" s="194"/>
      <c r="E190" s="194"/>
      <c r="F190" s="215" t="s">
        <v>447</v>
      </c>
      <c r="G190" s="194"/>
      <c r="H190" s="191" t="s">
        <v>537</v>
      </c>
      <c r="I190" s="194" t="s">
        <v>538</v>
      </c>
      <c r="J190" s="194"/>
      <c r="K190" s="240"/>
    </row>
    <row r="191" spans="2:11" s="1" customFormat="1" ht="15" customHeight="1">
      <c r="B191" s="217"/>
      <c r="C191" s="253" t="s">
        <v>539</v>
      </c>
      <c r="D191" s="194"/>
      <c r="E191" s="194"/>
      <c r="F191" s="215" t="s">
        <v>447</v>
      </c>
      <c r="G191" s="194"/>
      <c r="H191" s="194" t="s">
        <v>540</v>
      </c>
      <c r="I191" s="194" t="s">
        <v>482</v>
      </c>
      <c r="J191" s="194"/>
      <c r="K191" s="240"/>
    </row>
    <row r="192" spans="2:11" s="1" customFormat="1" ht="15" customHeight="1">
      <c r="B192" s="217"/>
      <c r="C192" s="253" t="s">
        <v>541</v>
      </c>
      <c r="D192" s="194"/>
      <c r="E192" s="194"/>
      <c r="F192" s="215" t="s">
        <v>447</v>
      </c>
      <c r="G192" s="194"/>
      <c r="H192" s="194" t="s">
        <v>542</v>
      </c>
      <c r="I192" s="194" t="s">
        <v>482</v>
      </c>
      <c r="J192" s="194"/>
      <c r="K192" s="240"/>
    </row>
    <row r="193" spans="2:11" s="1" customFormat="1" ht="15" customHeight="1">
      <c r="B193" s="217"/>
      <c r="C193" s="253" t="s">
        <v>543</v>
      </c>
      <c r="D193" s="194"/>
      <c r="E193" s="194"/>
      <c r="F193" s="215" t="s">
        <v>453</v>
      </c>
      <c r="G193" s="194"/>
      <c r="H193" s="194" t="s">
        <v>544</v>
      </c>
      <c r="I193" s="194" t="s">
        <v>482</v>
      </c>
      <c r="J193" s="194"/>
      <c r="K193" s="240"/>
    </row>
    <row r="194" spans="2:11" s="1" customFormat="1" ht="15" customHeight="1">
      <c r="B194" s="246"/>
      <c r="C194" s="255"/>
      <c r="D194" s="226"/>
      <c r="E194" s="226"/>
      <c r="F194" s="226"/>
      <c r="G194" s="226"/>
      <c r="H194" s="226"/>
      <c r="I194" s="226"/>
      <c r="J194" s="226"/>
      <c r="K194" s="247"/>
    </row>
    <row r="195" spans="2:11" s="1" customFormat="1" ht="18.75" customHeight="1">
      <c r="B195" s="228"/>
      <c r="C195" s="238"/>
      <c r="D195" s="238"/>
      <c r="E195" s="238"/>
      <c r="F195" s="248"/>
      <c r="G195" s="238"/>
      <c r="H195" s="238"/>
      <c r="I195" s="238"/>
      <c r="J195" s="238"/>
      <c r="K195" s="228"/>
    </row>
    <row r="196" spans="2:11" s="1" customFormat="1" ht="18.75" customHeight="1">
      <c r="B196" s="228"/>
      <c r="C196" s="238"/>
      <c r="D196" s="238"/>
      <c r="E196" s="238"/>
      <c r="F196" s="248"/>
      <c r="G196" s="238"/>
      <c r="H196" s="238"/>
      <c r="I196" s="238"/>
      <c r="J196" s="238"/>
      <c r="K196" s="228"/>
    </row>
    <row r="197" spans="2:11" s="1" customFormat="1" ht="18.75" customHeight="1">
      <c r="B197" s="201"/>
      <c r="C197" s="201"/>
      <c r="D197" s="201"/>
      <c r="E197" s="201"/>
      <c r="F197" s="201"/>
      <c r="G197" s="201"/>
      <c r="H197" s="201"/>
      <c r="I197" s="201"/>
      <c r="J197" s="201"/>
      <c r="K197" s="201"/>
    </row>
    <row r="198" spans="2:11" s="1" customFormat="1" ht="13.5">
      <c r="B198" s="183"/>
      <c r="C198" s="184"/>
      <c r="D198" s="184"/>
      <c r="E198" s="184"/>
      <c r="F198" s="184"/>
      <c r="G198" s="184"/>
      <c r="H198" s="184"/>
      <c r="I198" s="184"/>
      <c r="J198" s="184"/>
      <c r="K198" s="185"/>
    </row>
    <row r="199" spans="2:11" s="1" customFormat="1" ht="21">
      <c r="B199" s="186"/>
      <c r="C199" s="306" t="s">
        <v>545</v>
      </c>
      <c r="D199" s="306"/>
      <c r="E199" s="306"/>
      <c r="F199" s="306"/>
      <c r="G199" s="306"/>
      <c r="H199" s="306"/>
      <c r="I199" s="306"/>
      <c r="J199" s="306"/>
      <c r="K199" s="187"/>
    </row>
    <row r="200" spans="2:11" s="1" customFormat="1" ht="25.5" customHeight="1">
      <c r="B200" s="186"/>
      <c r="C200" s="256" t="s">
        <v>546</v>
      </c>
      <c r="D200" s="256"/>
      <c r="E200" s="256"/>
      <c r="F200" s="256" t="s">
        <v>547</v>
      </c>
      <c r="G200" s="257"/>
      <c r="H200" s="307" t="s">
        <v>548</v>
      </c>
      <c r="I200" s="307"/>
      <c r="J200" s="307"/>
      <c r="K200" s="187"/>
    </row>
    <row r="201" spans="2:11" s="1" customFormat="1" ht="5.25" customHeight="1">
      <c r="B201" s="217"/>
      <c r="C201" s="212"/>
      <c r="D201" s="212"/>
      <c r="E201" s="212"/>
      <c r="F201" s="212"/>
      <c r="G201" s="238"/>
      <c r="H201" s="212"/>
      <c r="I201" s="212"/>
      <c r="J201" s="212"/>
      <c r="K201" s="240"/>
    </row>
    <row r="202" spans="2:11" s="1" customFormat="1" ht="15" customHeight="1">
      <c r="B202" s="217"/>
      <c r="C202" s="194" t="s">
        <v>538</v>
      </c>
      <c r="D202" s="194"/>
      <c r="E202" s="194"/>
      <c r="F202" s="215" t="s">
        <v>41</v>
      </c>
      <c r="G202" s="194"/>
      <c r="H202" s="308" t="s">
        <v>549</v>
      </c>
      <c r="I202" s="308"/>
      <c r="J202" s="308"/>
      <c r="K202" s="240"/>
    </row>
    <row r="203" spans="2:11" s="1" customFormat="1" ht="15" customHeight="1">
      <c r="B203" s="217"/>
      <c r="C203" s="194"/>
      <c r="D203" s="194"/>
      <c r="E203" s="194"/>
      <c r="F203" s="215" t="s">
        <v>42</v>
      </c>
      <c r="G203" s="194"/>
      <c r="H203" s="308" t="s">
        <v>550</v>
      </c>
      <c r="I203" s="308"/>
      <c r="J203" s="308"/>
      <c r="K203" s="240"/>
    </row>
    <row r="204" spans="2:11" s="1" customFormat="1" ht="15" customHeight="1">
      <c r="B204" s="217"/>
      <c r="C204" s="194"/>
      <c r="D204" s="194"/>
      <c r="E204" s="194"/>
      <c r="F204" s="215" t="s">
        <v>45</v>
      </c>
      <c r="G204" s="194"/>
      <c r="H204" s="308" t="s">
        <v>551</v>
      </c>
      <c r="I204" s="308"/>
      <c r="J204" s="308"/>
      <c r="K204" s="240"/>
    </row>
    <row r="205" spans="2:11" s="1" customFormat="1" ht="15" customHeight="1">
      <c r="B205" s="217"/>
      <c r="C205" s="194"/>
      <c r="D205" s="194"/>
      <c r="E205" s="194"/>
      <c r="F205" s="215" t="s">
        <v>43</v>
      </c>
      <c r="G205" s="194"/>
      <c r="H205" s="308" t="s">
        <v>552</v>
      </c>
      <c r="I205" s="308"/>
      <c r="J205" s="308"/>
      <c r="K205" s="240"/>
    </row>
    <row r="206" spans="2:11" s="1" customFormat="1" ht="15" customHeight="1">
      <c r="B206" s="217"/>
      <c r="C206" s="194"/>
      <c r="D206" s="194"/>
      <c r="E206" s="194"/>
      <c r="F206" s="215" t="s">
        <v>44</v>
      </c>
      <c r="G206" s="194"/>
      <c r="H206" s="308" t="s">
        <v>553</v>
      </c>
      <c r="I206" s="308"/>
      <c r="J206" s="308"/>
      <c r="K206" s="240"/>
    </row>
    <row r="207" spans="2:11" s="1" customFormat="1" ht="15" customHeight="1">
      <c r="B207" s="217"/>
      <c r="C207" s="194"/>
      <c r="D207" s="194"/>
      <c r="E207" s="194"/>
      <c r="F207" s="215"/>
      <c r="G207" s="194"/>
      <c r="H207" s="194"/>
      <c r="I207" s="194"/>
      <c r="J207" s="194"/>
      <c r="K207" s="240"/>
    </row>
    <row r="208" spans="2:11" s="1" customFormat="1" ht="15" customHeight="1">
      <c r="B208" s="217"/>
      <c r="C208" s="194" t="s">
        <v>494</v>
      </c>
      <c r="D208" s="194"/>
      <c r="E208" s="194"/>
      <c r="F208" s="215" t="s">
        <v>77</v>
      </c>
      <c r="G208" s="194"/>
      <c r="H208" s="308" t="s">
        <v>554</v>
      </c>
      <c r="I208" s="308"/>
      <c r="J208" s="308"/>
      <c r="K208" s="240"/>
    </row>
    <row r="209" spans="2:11" s="1" customFormat="1" ht="15" customHeight="1">
      <c r="B209" s="217"/>
      <c r="C209" s="194"/>
      <c r="D209" s="194"/>
      <c r="E209" s="194"/>
      <c r="F209" s="215" t="s">
        <v>390</v>
      </c>
      <c r="G209" s="194"/>
      <c r="H209" s="308" t="s">
        <v>391</v>
      </c>
      <c r="I209" s="308"/>
      <c r="J209" s="308"/>
      <c r="K209" s="240"/>
    </row>
    <row r="210" spans="2:11" s="1" customFormat="1" ht="15" customHeight="1">
      <c r="B210" s="217"/>
      <c r="C210" s="194"/>
      <c r="D210" s="194"/>
      <c r="E210" s="194"/>
      <c r="F210" s="215" t="s">
        <v>388</v>
      </c>
      <c r="G210" s="194"/>
      <c r="H210" s="308" t="s">
        <v>555</v>
      </c>
      <c r="I210" s="308"/>
      <c r="J210" s="308"/>
      <c r="K210" s="240"/>
    </row>
    <row r="211" spans="2:11" s="1" customFormat="1" ht="15" customHeight="1">
      <c r="B211" s="258"/>
      <c r="C211" s="194"/>
      <c r="D211" s="194"/>
      <c r="E211" s="194"/>
      <c r="F211" s="215" t="s">
        <v>81</v>
      </c>
      <c r="G211" s="253"/>
      <c r="H211" s="309" t="s">
        <v>392</v>
      </c>
      <c r="I211" s="309"/>
      <c r="J211" s="309"/>
      <c r="K211" s="259"/>
    </row>
    <row r="212" spans="2:11" s="1" customFormat="1" ht="15" customHeight="1">
      <c r="B212" s="258"/>
      <c r="C212" s="194"/>
      <c r="D212" s="194"/>
      <c r="E212" s="194"/>
      <c r="F212" s="215" t="s">
        <v>393</v>
      </c>
      <c r="G212" s="253"/>
      <c r="H212" s="309" t="s">
        <v>556</v>
      </c>
      <c r="I212" s="309"/>
      <c r="J212" s="309"/>
      <c r="K212" s="259"/>
    </row>
    <row r="213" spans="2:11" s="1" customFormat="1" ht="15" customHeight="1">
      <c r="B213" s="258"/>
      <c r="C213" s="194"/>
      <c r="D213" s="194"/>
      <c r="E213" s="194"/>
      <c r="F213" s="215"/>
      <c r="G213" s="253"/>
      <c r="H213" s="244"/>
      <c r="I213" s="244"/>
      <c r="J213" s="244"/>
      <c r="K213" s="259"/>
    </row>
    <row r="214" spans="2:11" s="1" customFormat="1" ht="15" customHeight="1">
      <c r="B214" s="258"/>
      <c r="C214" s="194" t="s">
        <v>518</v>
      </c>
      <c r="D214" s="194"/>
      <c r="E214" s="194"/>
      <c r="F214" s="215">
        <v>1</v>
      </c>
      <c r="G214" s="253"/>
      <c r="H214" s="309" t="s">
        <v>557</v>
      </c>
      <c r="I214" s="309"/>
      <c r="J214" s="309"/>
      <c r="K214" s="259"/>
    </row>
    <row r="215" spans="2:11" s="1" customFormat="1" ht="15" customHeight="1">
      <c r="B215" s="258"/>
      <c r="C215" s="194"/>
      <c r="D215" s="194"/>
      <c r="E215" s="194"/>
      <c r="F215" s="215">
        <v>2</v>
      </c>
      <c r="G215" s="253"/>
      <c r="H215" s="309" t="s">
        <v>558</v>
      </c>
      <c r="I215" s="309"/>
      <c r="J215" s="309"/>
      <c r="K215" s="259"/>
    </row>
    <row r="216" spans="2:11" s="1" customFormat="1" ht="15" customHeight="1">
      <c r="B216" s="258"/>
      <c r="C216" s="194"/>
      <c r="D216" s="194"/>
      <c r="E216" s="194"/>
      <c r="F216" s="215">
        <v>3</v>
      </c>
      <c r="G216" s="253"/>
      <c r="H216" s="309" t="s">
        <v>559</v>
      </c>
      <c r="I216" s="309"/>
      <c r="J216" s="309"/>
      <c r="K216" s="259"/>
    </row>
    <row r="217" spans="2:11" s="1" customFormat="1" ht="15" customHeight="1">
      <c r="B217" s="258"/>
      <c r="C217" s="194"/>
      <c r="D217" s="194"/>
      <c r="E217" s="194"/>
      <c r="F217" s="215">
        <v>4</v>
      </c>
      <c r="G217" s="253"/>
      <c r="H217" s="309" t="s">
        <v>560</v>
      </c>
      <c r="I217" s="309"/>
      <c r="J217" s="309"/>
      <c r="K217" s="259"/>
    </row>
    <row r="218" spans="2:11" s="1" customFormat="1" ht="12.75" customHeight="1">
      <c r="B218" s="260"/>
      <c r="C218" s="261"/>
      <c r="D218" s="261"/>
      <c r="E218" s="261"/>
      <c r="F218" s="261"/>
      <c r="G218" s="261"/>
      <c r="H218" s="261"/>
      <c r="I218" s="261"/>
      <c r="J218" s="261"/>
      <c r="K218" s="26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stavební část</vt:lpstr>
      <vt:lpstr>VON - vedlejší a ostatní ...</vt:lpstr>
      <vt:lpstr>Pokyny pro vyplnění</vt:lpstr>
      <vt:lpstr>'01 - stavební část'!Názvy_tisku</vt:lpstr>
      <vt:lpstr>'Rekapitulace stavby'!Názvy_tisku</vt:lpstr>
      <vt:lpstr>'VON - vedlejší a ostatní ...'!Názvy_tisku</vt:lpstr>
      <vt:lpstr>'01 - stavební část'!Oblast_tisku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LUDEKNEW\uzivatel</dc:creator>
  <cp:lastModifiedBy>Jan Cába</cp:lastModifiedBy>
  <cp:lastPrinted>2022-01-18T13:48:01Z</cp:lastPrinted>
  <dcterms:created xsi:type="dcterms:W3CDTF">2021-09-24T11:37:18Z</dcterms:created>
  <dcterms:modified xsi:type="dcterms:W3CDTF">2022-01-18T13:52:41Z</dcterms:modified>
</cp:coreProperties>
</file>